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</sheets>
  <definedNames>
    <definedName name="_xlnm._FilterDatabase" localSheetId="0" hidden="1">Лист1!$A$4:$G$81</definedName>
  </definedNames>
  <calcPr calcId="144525"/>
</workbook>
</file>

<file path=xl/calcChain.xml><?xml version="1.0" encoding="utf-8"?>
<calcChain xmlns="http://schemas.openxmlformats.org/spreadsheetml/2006/main">
  <c r="C31" i="1" l="1"/>
  <c r="F28" i="1"/>
  <c r="E28" i="1"/>
  <c r="E38" i="1"/>
  <c r="C47" i="1"/>
  <c r="C45" i="1"/>
  <c r="D53" i="1"/>
  <c r="C53" i="1"/>
  <c r="D64" i="1"/>
  <c r="C64" i="1"/>
  <c r="D38" i="1"/>
  <c r="C38" i="1"/>
  <c r="D36" i="1"/>
  <c r="C36" i="1"/>
  <c r="D34" i="1"/>
  <c r="D33" i="1" s="1"/>
  <c r="C34" i="1"/>
  <c r="C33" i="1"/>
  <c r="D24" i="1"/>
  <c r="C24" i="1"/>
  <c r="D21" i="1"/>
  <c r="C21" i="1"/>
  <c r="D15" i="1"/>
  <c r="C15" i="1"/>
  <c r="D9" i="1"/>
  <c r="D6" i="1" s="1"/>
  <c r="C9" i="1"/>
  <c r="C6" i="1" l="1"/>
  <c r="D74" i="1" l="1"/>
  <c r="D73" i="1" s="1"/>
  <c r="E74" i="1"/>
  <c r="E73" i="1" s="1"/>
  <c r="F74" i="1"/>
  <c r="F73" i="1" s="1"/>
  <c r="C74" i="1"/>
  <c r="G70" i="1"/>
  <c r="F69" i="1"/>
  <c r="E69" i="1"/>
  <c r="C69" i="1"/>
  <c r="G52" i="1"/>
  <c r="D51" i="1"/>
  <c r="E51" i="1"/>
  <c r="F51" i="1"/>
  <c r="C51" i="1"/>
  <c r="F43" i="1"/>
  <c r="G63" i="1"/>
  <c r="G42" i="1"/>
  <c r="G39" i="1"/>
  <c r="G83" i="1"/>
  <c r="D82" i="1"/>
  <c r="D81" i="1" s="1"/>
  <c r="E82" i="1"/>
  <c r="E81" i="1" s="1"/>
  <c r="F82" i="1"/>
  <c r="F81" i="1" s="1"/>
  <c r="C82" i="1"/>
  <c r="D79" i="1"/>
  <c r="D78" i="1" s="1"/>
  <c r="D77" i="1" s="1"/>
  <c r="D76" i="1" s="1"/>
  <c r="E79" i="1"/>
  <c r="E78" i="1" s="1"/>
  <c r="E77" i="1" s="1"/>
  <c r="E76" i="1" s="1"/>
  <c r="F79" i="1"/>
  <c r="F78" i="1" s="1"/>
  <c r="F77" i="1" s="1"/>
  <c r="F76" i="1" s="1"/>
  <c r="C79" i="1"/>
  <c r="D71" i="1"/>
  <c r="E71" i="1"/>
  <c r="F71" i="1"/>
  <c r="C71" i="1"/>
  <c r="E67" i="1"/>
  <c r="F67" i="1"/>
  <c r="C67" i="1"/>
  <c r="E64" i="1"/>
  <c r="F64" i="1"/>
  <c r="D62" i="1"/>
  <c r="E62" i="1"/>
  <c r="F62" i="1"/>
  <c r="C62" i="1"/>
  <c r="D60" i="1"/>
  <c r="E60" i="1"/>
  <c r="F60" i="1"/>
  <c r="C60" i="1"/>
  <c r="E58" i="1"/>
  <c r="F58" i="1"/>
  <c r="C58" i="1"/>
  <c r="E56" i="1"/>
  <c r="F56" i="1"/>
  <c r="C56" i="1"/>
  <c r="C55" i="1" s="1"/>
  <c r="E53" i="1"/>
  <c r="F53" i="1"/>
  <c r="D49" i="1"/>
  <c r="E49" i="1"/>
  <c r="F49" i="1"/>
  <c r="C49" i="1"/>
  <c r="D47" i="1"/>
  <c r="E47" i="1"/>
  <c r="F47" i="1"/>
  <c r="D45" i="1"/>
  <c r="E45" i="1"/>
  <c r="F45" i="1"/>
  <c r="E43" i="1"/>
  <c r="C43" i="1"/>
  <c r="E41" i="1"/>
  <c r="F41" i="1"/>
  <c r="C41" i="1"/>
  <c r="F38" i="1"/>
  <c r="G38" i="1" s="1"/>
  <c r="G37" i="1"/>
  <c r="F36" i="1"/>
  <c r="E36" i="1"/>
  <c r="F34" i="1"/>
  <c r="E15" i="1"/>
  <c r="E34" i="1"/>
  <c r="E24" i="1"/>
  <c r="F24" i="1"/>
  <c r="F15" i="1"/>
  <c r="E21" i="1"/>
  <c r="F21" i="1"/>
  <c r="E9" i="1"/>
  <c r="F9" i="1"/>
  <c r="G62" i="1" l="1"/>
  <c r="D40" i="1"/>
  <c r="E55" i="1"/>
  <c r="C40" i="1"/>
  <c r="F55" i="1"/>
  <c r="C81" i="1"/>
  <c r="C78" i="1"/>
  <c r="C73" i="1"/>
  <c r="C66" i="1"/>
  <c r="C32" i="1" s="1"/>
  <c r="F40" i="1"/>
  <c r="E33" i="1"/>
  <c r="F66" i="1"/>
  <c r="E40" i="1"/>
  <c r="G51" i="1"/>
  <c r="E66" i="1"/>
  <c r="G69" i="1"/>
  <c r="D66" i="1"/>
  <c r="D55" i="1"/>
  <c r="F33" i="1"/>
  <c r="G82" i="1"/>
  <c r="G41" i="1"/>
  <c r="E6" i="1"/>
  <c r="G36" i="1"/>
  <c r="F6" i="1"/>
  <c r="D32" i="1" l="1"/>
  <c r="D31" i="1" s="1"/>
  <c r="D5" i="1" s="1"/>
  <c r="E32" i="1"/>
  <c r="E31" i="1" s="1"/>
  <c r="C77" i="1"/>
  <c r="F32" i="1"/>
  <c r="F31" i="1" s="1"/>
  <c r="G81" i="1"/>
  <c r="G80" i="1"/>
  <c r="G79" i="1"/>
  <c r="G78" i="1"/>
  <c r="G77" i="1"/>
  <c r="G76" i="1"/>
  <c r="G72" i="1"/>
  <c r="G71" i="1"/>
  <c r="G68" i="1"/>
  <c r="G67" i="1"/>
  <c r="G66" i="1"/>
  <c r="G65" i="1"/>
  <c r="G64" i="1"/>
  <c r="G61" i="1"/>
  <c r="G60" i="1"/>
  <c r="G59" i="1"/>
  <c r="G58" i="1"/>
  <c r="G57" i="1"/>
  <c r="G56" i="1"/>
  <c r="G55" i="1"/>
  <c r="G54" i="1"/>
  <c r="G53" i="1"/>
  <c r="G50" i="1"/>
  <c r="G49" i="1"/>
  <c r="G48" i="1"/>
  <c r="G47" i="1"/>
  <c r="G46" i="1"/>
  <c r="G45" i="1"/>
  <c r="G44" i="1"/>
  <c r="G43" i="1"/>
  <c r="G40" i="1"/>
  <c r="G35" i="1"/>
  <c r="G34" i="1"/>
  <c r="G33" i="1"/>
  <c r="G30" i="1"/>
  <c r="G29" i="1"/>
  <c r="G28" i="1"/>
  <c r="G27" i="1"/>
  <c r="G26" i="1"/>
  <c r="G25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8" i="1"/>
  <c r="G7" i="1"/>
  <c r="C76" i="1" l="1"/>
  <c r="C5" i="1"/>
  <c r="E5" i="1"/>
  <c r="G32" i="1"/>
  <c r="G24" i="1"/>
  <c r="G21" i="1"/>
  <c r="G9" i="1"/>
  <c r="F5" i="1" l="1"/>
  <c r="G31" i="1"/>
  <c r="G6" i="1"/>
  <c r="G5" i="1" l="1"/>
</calcChain>
</file>

<file path=xl/sharedStrings.xml><?xml version="1.0" encoding="utf-8"?>
<sst xmlns="http://schemas.openxmlformats.org/spreadsheetml/2006/main" count="167" uniqueCount="165">
  <si>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</si>
  <si>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</si>
  <si>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</si>
  <si>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Поступление доходов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</si>
  <si>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</si>
  <si>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</si>
  <si>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</si>
  <si>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</si>
  <si>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</si>
  <si>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</si>
  <si>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</si>
  <si>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</si>
  <si>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</si>
  <si>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</si>
  <si>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</si>
  <si>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(работ)</t>
  </si>
  <si>
    <t>Доходы от компенсации затрат государства</t>
  </si>
  <si>
    <t>КВД</t>
  </si>
  <si>
    <t>Наименование КВД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</si>
  <si>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</si>
  <si>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</si>
  <si>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</si>
  <si>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</si>
  <si>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</si>
  <si>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</si>
  <si>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Единица измерения руб.</t>
  </si>
  <si>
    <t>Отклонения в поступлениях по периодам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</si>
  <si>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</si>
  <si>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</si>
  <si>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Доходы бюджета - Всего</t>
  </si>
  <si>
    <t>00085000000000000000</t>
  </si>
  <si>
    <t>00010000000000000000</t>
  </si>
  <si>
    <t>00010100000000000000</t>
  </si>
  <si>
    <t>00010300000000000000</t>
  </si>
  <si>
    <t>00010500000000000000</t>
  </si>
  <si>
    <t>00010501000000000110</t>
  </si>
  <si>
    <t>00010502000020000110</t>
  </si>
  <si>
    <t>00010503000010000110</t>
  </si>
  <si>
    <t>00010504000020000110</t>
  </si>
  <si>
    <t>00010800000000000000</t>
  </si>
  <si>
    <t>00011100000000000000</t>
  </si>
  <si>
    <t>00011105010000000120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</si>
  <si>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</si>
  <si>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</si>
  <si>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00011105070000000120</t>
  </si>
  <si>
    <t>00011109000000000120</t>
  </si>
  <si>
    <t>00011200000000000000</t>
  </si>
  <si>
    <t>ДОХОДЫ ОТ ОКАЗАНИЯ ПЛАТНЫХ УСЛУГ И КОМПЕНСАЦИИ ЗАТРАТ ГОСУДАРСТВА</t>
  </si>
  <si>
    <t>00011300000000000000</t>
  </si>
  <si>
    <t>00011301000000000130</t>
  </si>
  <si>
    <t>00011302000000000130</t>
  </si>
  <si>
    <t>00011400000000000000</t>
  </si>
  <si>
    <t>00011402000000000000</t>
  </si>
  <si>
    <t>00011406000000000430</t>
  </si>
  <si>
    <t>00011600000000000000</t>
  </si>
  <si>
    <t>00011700000000000000</t>
  </si>
  <si>
    <t>00011701000000000180</t>
  </si>
  <si>
    <t>Инициативные платежи</t>
  </si>
  <si>
    <t>00011715000000000150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</si>
  <si>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</si>
  <si>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</si>
  <si>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</si>
  <si>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</si>
  <si>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</si>
  <si>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</si>
  <si>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</si>
  <si>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</si>
  <si>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</si>
  <si>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</si>
  <si>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</si>
  <si>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</si>
  <si>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</si>
  <si>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</si>
  <si>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</si>
  <si>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</si>
  <si>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</si>
  <si>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</si>
  <si>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</si>
  <si>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</si>
  <si>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</si>
  <si>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</si>
  <si>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</si>
  <si>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</si>
  <si>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</si>
  <si>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</si>
  <si>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</si>
  <si>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</si>
  <si>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</si>
  <si>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</si>
  <si>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</si>
  <si>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</si>
  <si>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</si>
  <si>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</si>
  <si>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</si>
  <si>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</si>
  <si>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</si>
  <si>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</si>
  <si>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</si>
  <si>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</si>
  <si>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</si>
  <si>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</si>
  <si>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</si>
  <si>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</si>
  <si>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</si>
  <si>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</si>
  <si>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</si>
  <si>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</si>
  <si>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</si>
  <si>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</si>
  <si>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</si>
  <si>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</si>
  <si>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</si>
  <si>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</si>
  <si>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00020235469000000150</t>
  </si>
  <si>
    <t>00020235469050000150</t>
  </si>
  <si>
    <t>Прочие субвенции</t>
  </si>
  <si>
    <t>00020239999000000150</t>
  </si>
  <si>
    <t>Прочие субвенции бюджетам муниципальных районов</t>
  </si>
  <si>
    <t>00020239999050000150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</si>
  <si>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</si>
  <si>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</si>
  <si>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</si>
  <si>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</si>
  <si>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</si>
  <si>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</si>
  <si>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</si>
  <si>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</si>
  <si>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</si>
  <si>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</si>
  <si>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</si>
  <si>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</si>
  <si>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</si>
  <si>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</si>
  <si>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</si>
  <si>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</si>
  <si>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</si>
  <si>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</si>
  <si>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</si>
  <si>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</si>
  <si>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</si>
  <si>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</si>
  <si>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</si>
  <si>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</si>
  <si>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</si>
  <si>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</si>
  <si>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Бюджетные назначения 2021 год</t>
  </si>
  <si>
    <t>00020219999000000150</t>
  </si>
  <si>
    <t>00020219999050000150</t>
  </si>
  <si>
    <t>Прочие дотации</t>
  </si>
  <si>
    <t>Прочие дотации бюджетам муниципальных районов</t>
  </si>
  <si>
    <t>Бюджетные назначения 2022 год</t>
  </si>
  <si>
    <t>00020225750050000150</t>
  </si>
  <si>
    <t>00020225750000000150</t>
  </si>
  <si>
    <t>Субсидии бюджетам на реализацию мероприятий по модернизации школьных систем образования</t>
  </si>
  <si>
    <t>Субсидии бюджетам муниципальных районов на реализацию мероприятий по модернизации школьных систем образования</t>
  </si>
  <si>
    <t>00020249999000000150</t>
  </si>
  <si>
    <t>00020249999050000150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</si>
  <si>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</si>
  <si>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</si>
  <si>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</si>
  <si>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</si>
  <si>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00020700000000000000</t>
  </si>
  <si>
    <t>00020705000050000150</t>
  </si>
  <si>
    <t>00020705030050000150</t>
  </si>
  <si>
    <t>Анализ поступления доходов в бюджет муниципального района "Усть-Цилемский" за 3 кв.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</si>
</sst>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 Narrow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name val="MS Sans Serif"/>
      <family val="2"/>
      <charset val="204"/>
    </font>
    <font>
      <sz val="11"/>
      <name val="Calibri"/>
      <family val="2"/>
      <charset val="204"/>
      <scheme val="minor"/>
    </font>
    <font>
      <sz val="9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9"/>
      <color rgb="FF000000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B9CDE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medium">
        <color rgb="FF95B3D7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" fillId="0" borderId="2">
      <alignment horizontal="center"/>
    </xf>
    <xf numFmtId="0" fontId="3" fillId="0" borderId="3">
      <alignment horizontal="left" wrapText="1" indent="2"/>
    </xf>
    <xf numFmtId="4" fontId="3" fillId="0" borderId="2">
      <alignment horizontal="right"/>
    </xf>
    <xf numFmtId="0" fontId="5" fillId="0" borderId="4">
      <alignment horizontal="left" wrapTex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7" fillId="0" borderId="6">
      <alignment horizontal="right" vertical="top" shrinkToFi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8" fillId="4" borderId="7">
      <alignment horizontal="right" vertical="top" wrapText="1" shrinkToFit="1"/>
    </xf>
    <xf numFmtId="4" fontId="7" fillId="0" borderId="6">
      <alignment horizontal="right" vertical="top" shrinkToFit="1"/>
    </xf>
    <xf numFmtId="4" fontId="7" fillId="0" borderId="6">
      <alignment horizontal="right" vertical="top" shrinkToFit="1"/>
    </xf>
    <xf numFmtId="4" fontId="7" fillId="0" borderId="6">
      <alignment horizontal="right" vertical="top" shrinkToFit="1"/>
    </xf>
    <xf numFmtId="49" fontId="7" fillId="0" borderId="6">
      <alignment horizontal="center" vertical="top" shrinkToFit="1"/>
    </xf>
    <xf numFmtId="0" fontId="7" fillId="0" borderId="6">
      <alignment horizontal="left" vertical="top" wrapText="1"/>
    </xf>
    <xf numFmtId="49" fontId="7" fillId="0" borderId="6">
      <alignment horizontal="center" vertical="top" shrinkToFit="1"/>
    </xf>
    <xf numFmtId="0" fontId="7" fillId="0" borderId="6">
      <alignment horizontal="left" vertical="top" wrapText="1"/>
    </xf>
    <xf numFmtId="4" fontId="6" fillId="2" borderId="8">
      <alignment horizontal="right" vertical="top" shrinkToFit="1"/>
    </xf>
    <xf numFmtId="4" fontId="6" fillId="3" borderId="9">
      <alignment horizontal="right" vertical="top" shrinkToFit="1"/>
    </xf>
    <xf numFmtId="4" fontId="7" fillId="0" borderId="9">
      <alignment horizontal="right" vertical="top" shrinkToFit="1"/>
    </xf>
    <xf numFmtId="4" fontId="7" fillId="0" borderId="9">
      <alignment horizontal="right" vertical="top" shrinkToFit="1"/>
    </xf>
    <xf numFmtId="4" fontId="15" fillId="3" borderId="6">
      <alignment horizontal="right" vertical="top" shrinkToFit="1"/>
    </xf>
    <xf numFmtId="4" fontId="15" fillId="2" borderId="8">
      <alignment horizontal="right" vertical="top" shrinkToFit="1"/>
    </xf>
  </cellStyleXfs>
  <cellXfs count="37">
    <xf numFmtId="0" fontId="0" fillId="0" borderId="0" xfId="0"/>
    <xf numFmtId="0" fontId="2" fillId="0" borderId="0" xfId="0" applyFont="1" applyFill="1" applyBorder="1" applyAlignment="1" applyProtection="1"/>
    <xf numFmtId="0" fontId="10" fillId="0" borderId="0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" fontId="4" fillId="0" borderId="1" xfId="7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11" fillId="0" borderId="1" xfId="15" applyNumberFormat="1" applyFont="1" applyFill="1" applyBorder="1" applyAlignment="1" applyProtection="1">
      <alignment horizontal="right" vertical="center" shrinkToFit="1"/>
    </xf>
    <xf numFmtId="0" fontId="13" fillId="0" borderId="1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4" fontId="11" fillId="0" borderId="1" xfId="13" applyNumberFormat="1" applyFont="1" applyFill="1" applyBorder="1" applyAlignment="1" applyProtection="1">
      <alignment horizontal="right" vertical="center" shrinkToFi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4" fontId="12" fillId="0" borderId="1" xfId="26" applyNumberFormat="1" applyFont="1" applyFill="1" applyBorder="1" applyProtection="1">
      <alignment horizontal="right" vertical="top" shrinkToFit="1"/>
    </xf>
    <xf numFmtId="4" fontId="12" fillId="0" borderId="1" xfId="13" applyNumberFormat="1" applyFont="1" applyFill="1" applyBorder="1" applyProtection="1">
      <alignment horizontal="right" vertical="top" shrinkToFit="1"/>
    </xf>
    <xf numFmtId="4" fontId="12" fillId="0" borderId="1" xfId="18" applyNumberFormat="1" applyFont="1" applyFill="1" applyBorder="1" applyAlignment="1" applyProtection="1">
      <alignment horizontal="right" vertical="top" shrinkToFit="1"/>
    </xf>
    <xf numFmtId="49" fontId="14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wrapText="1"/>
    </xf>
    <xf numFmtId="49" fontId="14" fillId="0" borderId="2" xfId="0" applyNumberFormat="1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left" wrapText="1"/>
    </xf>
    <xf numFmtId="4" fontId="4" fillId="0" borderId="1" xfId="4" applyNumberFormat="1" applyFont="1" applyFill="1" applyBorder="1" applyAlignment="1" applyProtection="1">
      <alignment horizontal="right" vertical="center" wrapText="1"/>
    </xf>
    <xf numFmtId="4" fontId="4" fillId="0" borderId="1" xfId="13" applyNumberFormat="1" applyFont="1" applyFill="1" applyBorder="1" applyAlignment="1" applyProtection="1">
      <alignment horizontal="right" vertical="center" shrinkToFit="1"/>
    </xf>
    <xf numFmtId="4" fontId="12" fillId="0" borderId="2" xfId="0" applyNumberFormat="1" applyFont="1" applyFill="1" applyBorder="1" applyAlignment="1">
      <alignment horizontal="right"/>
    </xf>
    <xf numFmtId="4" fontId="13" fillId="0" borderId="1" xfId="12" applyNumberFormat="1" applyFont="1" applyFill="1" applyBorder="1" applyProtection="1">
      <alignment horizontal="right" vertical="top" shrinkToFit="1"/>
    </xf>
    <xf numFmtId="4" fontId="13" fillId="0" borderId="2" xfId="0" applyNumberFormat="1" applyFont="1" applyFill="1" applyBorder="1" applyAlignment="1">
      <alignment horizontal="right"/>
    </xf>
    <xf numFmtId="4" fontId="13" fillId="0" borderId="1" xfId="26" applyNumberFormat="1" applyFont="1" applyFill="1" applyBorder="1" applyProtection="1">
      <alignment horizontal="right" vertical="top" shrinkToFit="1"/>
    </xf>
    <xf numFmtId="0" fontId="9" fillId="0" borderId="0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</cellXfs>
  <cellStyles count="28">
    <cellStyle name="ex61" xfId="14"/>
    <cellStyle name="ex64" xfId="9"/>
    <cellStyle name="ex65" xfId="22"/>
    <cellStyle name="ex66" xfId="12"/>
    <cellStyle name="ex67" xfId="27"/>
    <cellStyle name="ex68" xfId="10"/>
    <cellStyle name="ex69" xfId="23"/>
    <cellStyle name="ex70" xfId="26"/>
    <cellStyle name="ex71" xfId="13"/>
    <cellStyle name="ex72" xfId="11"/>
    <cellStyle name="ex73" xfId="25"/>
    <cellStyle name="ex74" xfId="18"/>
    <cellStyle name="ex75" xfId="19"/>
    <cellStyle name="ex76" xfId="15"/>
    <cellStyle name="ex77" xfId="24"/>
    <cellStyle name="ex79" xfId="20"/>
    <cellStyle name="ex80" xfId="21"/>
    <cellStyle name="ex81" xfId="16"/>
    <cellStyle name="ex86" xfId="17"/>
    <cellStyle name="xl29" xfId="8"/>
    <cellStyle name="xl31" xfId="6"/>
    <cellStyle name="xl44" xfId="5"/>
    <cellStyle name="xl46" xfId="7"/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workbookViewId="0">
      <selection activeCell="O11" sqref="O11"/>
    </sheetView>
  </sheetViews>
  <sheetFormatPr defaultRowHeight="15" x14ac:dyDescent="0.25"/>
  <cols>
    <col min="1" max="1" width="18.28515625" customWidth="1"/>
    <col min="2" max="2" width="54.85546875" customWidth="1"/>
    <col min="3" max="6" width="15" customWidth="1"/>
    <col min="7" max="7" width="25.140625" customWidth="1"/>
  </cols>
  <sheetData>
    <row r="1" spans="1:7" x14ac:dyDescent="0.25">
      <c r="A1" s="33" t="s">
        <v>164</v>
      </c>
      <c r="B1" s="33"/>
      <c r="C1" s="33"/>
      <c r="D1" s="33"/>
      <c r="E1" s="33"/>
      <c r="F1" s="33"/>
      <c r="G1" s="33"/>
    </row>
    <row r="2" spans="1:7" x14ac:dyDescent="0.25">
      <c r="A2" s="1"/>
      <c r="B2" s="2"/>
      <c r="C2" s="2"/>
      <c r="D2" s="2"/>
      <c r="E2" s="2"/>
      <c r="F2" s="2"/>
      <c r="G2" s="1" t="s">
        <v>25</v>
      </c>
    </row>
    <row r="3" spans="1:7" x14ac:dyDescent="0.25">
      <c r="A3" s="35" t="s">
        <v>17</v>
      </c>
      <c r="B3" s="35" t="s">
        <v>18</v>
      </c>
      <c r="C3" s="34">
        <v>2021</v>
      </c>
      <c r="D3" s="34"/>
      <c r="E3" s="34">
        <v>2022</v>
      </c>
      <c r="F3" s="34"/>
      <c r="G3" s="36" t="s">
        <v>26</v>
      </c>
    </row>
    <row r="4" spans="1:7" ht="40.5" x14ac:dyDescent="0.25">
      <c r="A4" s="35"/>
      <c r="B4" s="35"/>
      <c r="C4" s="15" t="s">
        <v>145</v>
      </c>
      <c r="D4" s="15" t="s">
        <v>3</v>
      </c>
      <c r="E4" s="15" t="s">
        <v>150</v>
      </c>
      <c r="F4" s="15" t="s">
        <v>3</v>
      </c>
      <c r="G4" s="36"/>
    </row>
    <row r="5" spans="1:7" x14ac:dyDescent="0.25">
      <c r="A5" s="11" t="s">
        <v>30</v>
      </c>
      <c r="B5" s="4" t="s">
        <v>29</v>
      </c>
      <c r="C5" s="8">
        <f t="shared" ref="C5" si="0">C6+C31</f>
        <v>1010030864.65</v>
      </c>
      <c r="D5" s="8">
        <f>D6+D31</f>
        <v>748818664.81999993</v>
      </c>
      <c r="E5" s="8">
        <f t="shared" ref="E5" si="1">E6+E31</f>
        <v>1121846042.6199999</v>
      </c>
      <c r="F5" s="8">
        <f>F6+F31</f>
        <v>911063324.73000002</v>
      </c>
      <c r="G5" s="9">
        <f>F5-D5</f>
        <v>162244659.91000009</v>
      </c>
    </row>
    <row r="6" spans="1:7" x14ac:dyDescent="0.25">
      <c r="A6" s="11" t="s">
        <v>31</v>
      </c>
      <c r="B6" s="4" t="s">
        <v>0</v>
      </c>
      <c r="C6" s="12">
        <f>SUM(C7+C8+C9+C14+C15+C20+C21+C24+C27+C28)</f>
        <v>214379069.91</v>
      </c>
      <c r="D6" s="12">
        <f>SUM(D7+D8+D9+D14+D15+D20+D21+D24+D27+D28)</f>
        <v>151325898.69999999</v>
      </c>
      <c r="E6" s="12">
        <f>SUM(E7+E8+E9+E14+E15+E20+E21+E24+E27+E28)</f>
        <v>212744370</v>
      </c>
      <c r="F6" s="12">
        <f>SUM(F7+F8+F9+F14+F15+F20+F21+F24+F27+F28)</f>
        <v>159276170.12999994</v>
      </c>
      <c r="G6" s="9">
        <f t="shared" ref="G6:G65" si="2">F6-D6</f>
        <v>7950271.4299999475</v>
      </c>
    </row>
    <row r="7" spans="1:7" x14ac:dyDescent="0.25">
      <c r="A7" s="11" t="s">
        <v>32</v>
      </c>
      <c r="B7" s="4" t="s">
        <v>1</v>
      </c>
      <c r="C7" s="13">
        <v>177611336.91</v>
      </c>
      <c r="D7" s="13">
        <v>121755531.53</v>
      </c>
      <c r="E7" s="32">
        <v>178156000</v>
      </c>
      <c r="F7" s="31">
        <v>127730991.84999999</v>
      </c>
      <c r="G7" s="9">
        <f t="shared" si="2"/>
        <v>5975460.3199999928</v>
      </c>
    </row>
    <row r="8" spans="1:7" ht="27" x14ac:dyDescent="0.25">
      <c r="A8" s="11" t="s">
        <v>33</v>
      </c>
      <c r="B8" s="4" t="s">
        <v>2</v>
      </c>
      <c r="C8" s="13">
        <v>19022800</v>
      </c>
      <c r="D8" s="13">
        <v>14106048.779999999</v>
      </c>
      <c r="E8" s="30">
        <v>19065650</v>
      </c>
      <c r="F8" s="31">
        <v>16400687.050000001</v>
      </c>
      <c r="G8" s="9">
        <f t="shared" si="2"/>
        <v>2294638.2700000014</v>
      </c>
    </row>
    <row r="9" spans="1:7" x14ac:dyDescent="0.25">
      <c r="A9" s="11" t="s">
        <v>34</v>
      </c>
      <c r="B9" s="4" t="s">
        <v>4</v>
      </c>
      <c r="C9" s="27">
        <f t="shared" ref="C9:D9" si="3">SUM(C10+C11+C12+C13)</f>
        <v>6852000</v>
      </c>
      <c r="D9" s="27">
        <f t="shared" si="3"/>
        <v>6026413.3399999999</v>
      </c>
      <c r="E9" s="27">
        <f t="shared" ref="E9:F9" si="4">SUM(E10+E11+E12+E13)</f>
        <v>6935000</v>
      </c>
      <c r="F9" s="27">
        <f t="shared" si="4"/>
        <v>6574012.04</v>
      </c>
      <c r="G9" s="9">
        <f t="shared" si="2"/>
        <v>547598.70000000019</v>
      </c>
    </row>
    <row r="10" spans="1:7" ht="27" x14ac:dyDescent="0.25">
      <c r="A10" s="5" t="s">
        <v>35</v>
      </c>
      <c r="B10" s="3" t="s">
        <v>5</v>
      </c>
      <c r="C10" s="7">
        <v>4334000</v>
      </c>
      <c r="D10" s="7">
        <v>4153311.12</v>
      </c>
      <c r="E10" s="16">
        <v>5223000</v>
      </c>
      <c r="F10" s="29">
        <v>5525686.7599999998</v>
      </c>
      <c r="G10" s="6">
        <f t="shared" si="2"/>
        <v>1372375.6399999997</v>
      </c>
    </row>
    <row r="11" spans="1:7" x14ac:dyDescent="0.25">
      <c r="A11" s="5" t="s">
        <v>36</v>
      </c>
      <c r="B11" s="3" t="s">
        <v>6</v>
      </c>
      <c r="C11" s="7">
        <v>899000</v>
      </c>
      <c r="D11" s="7">
        <v>777792.09</v>
      </c>
      <c r="E11" s="16">
        <v>10000</v>
      </c>
      <c r="F11" s="29">
        <v>3979.36</v>
      </c>
      <c r="G11" s="6">
        <f t="shared" si="2"/>
        <v>-773812.73</v>
      </c>
    </row>
    <row r="12" spans="1:7" x14ac:dyDescent="0.25">
      <c r="A12" s="5" t="s">
        <v>37</v>
      </c>
      <c r="B12" s="3" t="s">
        <v>7</v>
      </c>
      <c r="C12" s="7">
        <v>366000</v>
      </c>
      <c r="D12" s="7">
        <v>384789.31</v>
      </c>
      <c r="E12" s="16">
        <v>389000</v>
      </c>
      <c r="F12" s="29">
        <v>433129.24</v>
      </c>
      <c r="G12" s="6">
        <f t="shared" si="2"/>
        <v>48339.929999999993</v>
      </c>
    </row>
    <row r="13" spans="1:7" ht="27" x14ac:dyDescent="0.25">
      <c r="A13" s="5" t="s">
        <v>38</v>
      </c>
      <c r="B13" s="3" t="s">
        <v>8</v>
      </c>
      <c r="C13" s="7">
        <v>1253000</v>
      </c>
      <c r="D13" s="7">
        <v>710520.82</v>
      </c>
      <c r="E13" s="16">
        <v>1313000</v>
      </c>
      <c r="F13" s="29">
        <v>611216.68000000005</v>
      </c>
      <c r="G13" s="6">
        <f t="shared" si="2"/>
        <v>-99304.139999999898</v>
      </c>
    </row>
    <row r="14" spans="1:7" x14ac:dyDescent="0.25">
      <c r="A14" s="11" t="s">
        <v>39</v>
      </c>
      <c r="B14" s="4" t="s">
        <v>9</v>
      </c>
      <c r="C14" s="13">
        <v>819000</v>
      </c>
      <c r="D14" s="13">
        <v>549985.6</v>
      </c>
      <c r="E14" s="30">
        <v>810000</v>
      </c>
      <c r="F14" s="31">
        <v>1041659.39</v>
      </c>
      <c r="G14" s="9">
        <f t="shared" si="2"/>
        <v>491673.79000000004</v>
      </c>
    </row>
    <row r="15" spans="1:7" ht="27" x14ac:dyDescent="0.25">
      <c r="A15" s="11" t="s">
        <v>40</v>
      </c>
      <c r="B15" s="4" t="s">
        <v>10</v>
      </c>
      <c r="C15" s="13">
        <f>SUM(C16+C17+C18+C19)</f>
        <v>4589766</v>
      </c>
      <c r="D15" s="13">
        <f>SUM(D16+D17+D18+D19)</f>
        <v>3197437.64</v>
      </c>
      <c r="E15" s="13">
        <f>SUM(E16+E17+E18+E19)</f>
        <v>4060000</v>
      </c>
      <c r="F15" s="13">
        <f>SUM(F16+F17+F18+F19)</f>
        <v>4333370.29</v>
      </c>
      <c r="G15" s="9">
        <f t="shared" si="2"/>
        <v>1135932.6499999999</v>
      </c>
    </row>
    <row r="16" spans="1:7" ht="54" x14ac:dyDescent="0.25">
      <c r="A16" s="5" t="s">
        <v>41</v>
      </c>
      <c r="B16" s="3" t="s">
        <v>11</v>
      </c>
      <c r="C16" s="7">
        <v>2000000</v>
      </c>
      <c r="D16" s="7">
        <v>753947.87</v>
      </c>
      <c r="E16" s="18">
        <v>1500000</v>
      </c>
      <c r="F16" s="29">
        <v>1084402.18</v>
      </c>
      <c r="G16" s="6">
        <f t="shared" si="2"/>
        <v>330454.30999999994</v>
      </c>
    </row>
    <row r="17" spans="1:7" ht="67.5" x14ac:dyDescent="0.25">
      <c r="A17" s="5" t="s">
        <v>43</v>
      </c>
      <c r="B17" s="3" t="s">
        <v>42</v>
      </c>
      <c r="C17" s="7">
        <v>389766</v>
      </c>
      <c r="D17" s="7">
        <v>92349.15</v>
      </c>
      <c r="E17" s="18">
        <v>150000</v>
      </c>
      <c r="F17" s="29">
        <v>110492.71</v>
      </c>
      <c r="G17" s="6">
        <f t="shared" si="2"/>
        <v>18143.560000000012</v>
      </c>
    </row>
    <row r="18" spans="1:7" ht="27" x14ac:dyDescent="0.25">
      <c r="A18" s="5" t="s">
        <v>44</v>
      </c>
      <c r="B18" s="3" t="s">
        <v>12</v>
      </c>
      <c r="C18" s="7">
        <v>1400000</v>
      </c>
      <c r="D18" s="7">
        <v>1609386.05</v>
      </c>
      <c r="E18" s="18">
        <v>1400000</v>
      </c>
      <c r="F18" s="29">
        <v>1973827.05</v>
      </c>
      <c r="G18" s="6">
        <f t="shared" si="2"/>
        <v>364441</v>
      </c>
    </row>
    <row r="19" spans="1:7" ht="67.5" x14ac:dyDescent="0.25">
      <c r="A19" s="5" t="s">
        <v>45</v>
      </c>
      <c r="B19" s="3" t="s">
        <v>13</v>
      </c>
      <c r="C19" s="7">
        <v>800000</v>
      </c>
      <c r="D19" s="7">
        <v>741754.57</v>
      </c>
      <c r="E19" s="16">
        <v>1010000</v>
      </c>
      <c r="F19" s="29">
        <v>1164648.3500000001</v>
      </c>
      <c r="G19" s="6">
        <f t="shared" si="2"/>
        <v>422893.78000000014</v>
      </c>
    </row>
    <row r="20" spans="1:7" x14ac:dyDescent="0.25">
      <c r="A20" s="11" t="s">
        <v>46</v>
      </c>
      <c r="B20" s="4" t="s">
        <v>14</v>
      </c>
      <c r="C20" s="13">
        <v>400367</v>
      </c>
      <c r="D20" s="13">
        <v>353798.58</v>
      </c>
      <c r="E20" s="30">
        <v>400500</v>
      </c>
      <c r="F20" s="31">
        <v>307221.89</v>
      </c>
      <c r="G20" s="9">
        <f t="shared" si="2"/>
        <v>-46576.69</v>
      </c>
    </row>
    <row r="21" spans="1:7" ht="27" x14ac:dyDescent="0.25">
      <c r="A21" s="11" t="s">
        <v>48</v>
      </c>
      <c r="B21" s="4" t="s">
        <v>47</v>
      </c>
      <c r="C21" s="9">
        <f t="shared" ref="C21:D21" si="5">SUM(C22+C23)</f>
        <v>3200000</v>
      </c>
      <c r="D21" s="9">
        <f t="shared" si="5"/>
        <v>3123189.4299999997</v>
      </c>
      <c r="E21" s="9">
        <f t="shared" ref="E21:F21" si="6">SUM(E22+E23)</f>
        <v>1429970</v>
      </c>
      <c r="F21" s="9">
        <f t="shared" si="6"/>
        <v>1780718.04</v>
      </c>
      <c r="G21" s="9">
        <f t="shared" si="2"/>
        <v>-1342471.3899999997</v>
      </c>
    </row>
    <row r="22" spans="1:7" x14ac:dyDescent="0.25">
      <c r="A22" s="5" t="s">
        <v>49</v>
      </c>
      <c r="B22" s="3" t="s">
        <v>15</v>
      </c>
      <c r="C22" s="7">
        <v>1700000</v>
      </c>
      <c r="D22" s="7">
        <v>1598335.54</v>
      </c>
      <c r="E22" s="29">
        <v>1056970</v>
      </c>
      <c r="F22" s="29">
        <v>1439490.62</v>
      </c>
      <c r="G22" s="6">
        <f t="shared" si="2"/>
        <v>-158844.91999999993</v>
      </c>
    </row>
    <row r="23" spans="1:7" x14ac:dyDescent="0.25">
      <c r="A23" s="5" t="s">
        <v>50</v>
      </c>
      <c r="B23" s="3" t="s">
        <v>16</v>
      </c>
      <c r="C23" s="7">
        <v>1500000</v>
      </c>
      <c r="D23" s="7">
        <v>1524853.89</v>
      </c>
      <c r="E23" s="16">
        <v>373000</v>
      </c>
      <c r="F23" s="29">
        <v>341227.42</v>
      </c>
      <c r="G23" s="6">
        <f t="shared" si="2"/>
        <v>-1183626.47</v>
      </c>
    </row>
    <row r="24" spans="1:7" ht="27" x14ac:dyDescent="0.25">
      <c r="A24" s="11" t="s">
        <v>51</v>
      </c>
      <c r="B24" s="4" t="s">
        <v>19</v>
      </c>
      <c r="C24" s="9">
        <f t="shared" ref="C24:D24" si="7">SUM(C25+C26)</f>
        <v>1135800</v>
      </c>
      <c r="D24" s="9">
        <f t="shared" si="7"/>
        <v>1309203.67</v>
      </c>
      <c r="E24" s="9">
        <f t="shared" ref="E24:F24" si="8">SUM(E25+E26)</f>
        <v>904000</v>
      </c>
      <c r="F24" s="9">
        <f t="shared" si="8"/>
        <v>607374.80999999994</v>
      </c>
      <c r="G24" s="9">
        <f t="shared" si="2"/>
        <v>-701828.86</v>
      </c>
    </row>
    <row r="25" spans="1:7" ht="54" x14ac:dyDescent="0.25">
      <c r="A25" s="5" t="s">
        <v>52</v>
      </c>
      <c r="B25" s="3" t="s">
        <v>20</v>
      </c>
      <c r="C25" s="7">
        <v>335800</v>
      </c>
      <c r="D25" s="7">
        <v>467063.21</v>
      </c>
      <c r="E25" s="16">
        <v>104000</v>
      </c>
      <c r="F25" s="29">
        <v>52006.45</v>
      </c>
      <c r="G25" s="6">
        <f t="shared" si="2"/>
        <v>-415056.76</v>
      </c>
    </row>
    <row r="26" spans="1:7" ht="27" x14ac:dyDescent="0.25">
      <c r="A26" s="5" t="s">
        <v>53</v>
      </c>
      <c r="B26" s="3" t="s">
        <v>21</v>
      </c>
      <c r="C26" s="7">
        <v>800000</v>
      </c>
      <c r="D26" s="7">
        <v>842140.46</v>
      </c>
      <c r="E26" s="16">
        <v>800000</v>
      </c>
      <c r="F26" s="29">
        <v>555368.36</v>
      </c>
      <c r="G26" s="6">
        <f t="shared" si="2"/>
        <v>-286772.09999999998</v>
      </c>
    </row>
    <row r="27" spans="1:7" x14ac:dyDescent="0.25">
      <c r="A27" s="11" t="s">
        <v>54</v>
      </c>
      <c r="B27" s="4" t="s">
        <v>22</v>
      </c>
      <c r="C27" s="13">
        <v>700000</v>
      </c>
      <c r="D27" s="13">
        <v>691021.91</v>
      </c>
      <c r="E27" s="30">
        <v>900000</v>
      </c>
      <c r="F27" s="31">
        <v>448822.23</v>
      </c>
      <c r="G27" s="9">
        <f t="shared" si="2"/>
        <v>-242199.68000000005</v>
      </c>
    </row>
    <row r="28" spans="1:7" x14ac:dyDescent="0.25">
      <c r="A28" s="11" t="s">
        <v>55</v>
      </c>
      <c r="B28" s="4" t="s">
        <v>23</v>
      </c>
      <c r="C28" s="13">
        <v>48000</v>
      </c>
      <c r="D28" s="13">
        <v>213268.22</v>
      </c>
      <c r="E28" s="30">
        <f>E29+E30</f>
        <v>83250</v>
      </c>
      <c r="F28" s="30">
        <f>F29+F30</f>
        <v>51312.54</v>
      </c>
      <c r="G28" s="9">
        <f t="shared" si="2"/>
        <v>-161955.68</v>
      </c>
    </row>
    <row r="29" spans="1:7" x14ac:dyDescent="0.25">
      <c r="A29" s="5" t="s">
        <v>56</v>
      </c>
      <c r="B29" s="3" t="s">
        <v>24</v>
      </c>
      <c r="C29" s="7">
        <v>0</v>
      </c>
      <c r="D29" s="7">
        <v>32653.62</v>
      </c>
      <c r="E29" s="7">
        <v>0</v>
      </c>
      <c r="F29" s="17">
        <v>-33937.46</v>
      </c>
      <c r="G29" s="6">
        <f t="shared" si="2"/>
        <v>-66591.08</v>
      </c>
    </row>
    <row r="30" spans="1:7" x14ac:dyDescent="0.25">
      <c r="A30" s="5" t="s">
        <v>58</v>
      </c>
      <c r="B30" s="3" t="s">
        <v>57</v>
      </c>
      <c r="C30" s="7">
        <v>48000</v>
      </c>
      <c r="D30" s="7">
        <v>43000</v>
      </c>
      <c r="E30" s="29">
        <v>83250</v>
      </c>
      <c r="F30" s="29">
        <v>85250</v>
      </c>
      <c r="G30" s="6">
        <f t="shared" si="2"/>
        <v>42250</v>
      </c>
    </row>
    <row r="31" spans="1:7" x14ac:dyDescent="0.25">
      <c r="A31" s="11" t="s">
        <v>60</v>
      </c>
      <c r="B31" s="4" t="s">
        <v>59</v>
      </c>
      <c r="C31" s="13">
        <f>C32+C71+C74+C79+C81</f>
        <v>795651794.74000001</v>
      </c>
      <c r="D31" s="13">
        <f>D32+D71+D74+D79+D81</f>
        <v>597492766.11999989</v>
      </c>
      <c r="E31" s="13">
        <f>E32+E73+E76+E81</f>
        <v>909101672.62</v>
      </c>
      <c r="F31" s="13">
        <f>F32+F73+F76+F81</f>
        <v>751787154.60000014</v>
      </c>
      <c r="G31" s="9">
        <f t="shared" si="2"/>
        <v>154294388.48000026</v>
      </c>
    </row>
    <row r="32" spans="1:7" ht="27" x14ac:dyDescent="0.25">
      <c r="A32" s="11" t="s">
        <v>62</v>
      </c>
      <c r="B32" s="4" t="s">
        <v>61</v>
      </c>
      <c r="C32" s="8">
        <f>C33+C40+C55+C66</f>
        <v>796080002.23000002</v>
      </c>
      <c r="D32" s="8">
        <f>D33+D40+D55+D66</f>
        <v>597920973.6099999</v>
      </c>
      <c r="E32" s="13">
        <f t="shared" ref="E32:F32" si="9">E33+E40+E55+E66</f>
        <v>906537599.41999996</v>
      </c>
      <c r="F32" s="13">
        <f t="shared" si="9"/>
        <v>749131407.4000001</v>
      </c>
      <c r="G32" s="9">
        <f t="shared" si="2"/>
        <v>151210433.7900002</v>
      </c>
    </row>
    <row r="33" spans="1:7" x14ac:dyDescent="0.25">
      <c r="A33" s="11" t="s">
        <v>64</v>
      </c>
      <c r="B33" s="4" t="s">
        <v>63</v>
      </c>
      <c r="C33" s="28">
        <f>C34+C38+C36</f>
        <v>212372660</v>
      </c>
      <c r="D33" s="28">
        <f>D34+D38+D36</f>
        <v>173426985</v>
      </c>
      <c r="E33" s="13">
        <f t="shared" ref="E33:F33" si="10">E34+E36+E38</f>
        <v>207489780</v>
      </c>
      <c r="F33" s="13">
        <f t="shared" si="10"/>
        <v>168736004.97</v>
      </c>
      <c r="G33" s="9">
        <f t="shared" si="2"/>
        <v>-4690980.0300000012</v>
      </c>
    </row>
    <row r="34" spans="1:7" x14ac:dyDescent="0.25">
      <c r="A34" s="5" t="s">
        <v>66</v>
      </c>
      <c r="B34" s="3" t="s">
        <v>65</v>
      </c>
      <c r="C34" s="10">
        <f t="shared" ref="C34:D34" si="11">C35</f>
        <v>144306200</v>
      </c>
      <c r="D34" s="10">
        <f t="shared" si="11"/>
        <v>108229650.03</v>
      </c>
      <c r="E34" s="10">
        <f t="shared" ref="E34:F34" si="12">E35</f>
        <v>159675100</v>
      </c>
      <c r="F34" s="10">
        <f t="shared" si="12"/>
        <v>119756324.97</v>
      </c>
      <c r="G34" s="6">
        <f t="shared" si="2"/>
        <v>11526674.939999998</v>
      </c>
    </row>
    <row r="35" spans="1:7" ht="27" x14ac:dyDescent="0.25">
      <c r="A35" s="5" t="s">
        <v>68</v>
      </c>
      <c r="B35" s="3" t="s">
        <v>67</v>
      </c>
      <c r="C35" s="7">
        <v>144306200</v>
      </c>
      <c r="D35" s="7">
        <v>108229650.03</v>
      </c>
      <c r="E35" s="7">
        <v>159675100</v>
      </c>
      <c r="F35" s="29">
        <v>119756324.97</v>
      </c>
      <c r="G35" s="6">
        <f t="shared" si="2"/>
        <v>11526674.939999998</v>
      </c>
    </row>
    <row r="36" spans="1:7" ht="27" x14ac:dyDescent="0.25">
      <c r="A36" s="5" t="s">
        <v>70</v>
      </c>
      <c r="B36" s="3" t="s">
        <v>69</v>
      </c>
      <c r="C36" s="10">
        <f t="shared" ref="C36:D38" si="13">C37</f>
        <v>51428500</v>
      </c>
      <c r="D36" s="10">
        <f t="shared" si="13"/>
        <v>38571374.969999999</v>
      </c>
      <c r="E36" s="10">
        <f t="shared" ref="E36:F36" si="14">E37</f>
        <v>44052000</v>
      </c>
      <c r="F36" s="10">
        <f t="shared" si="14"/>
        <v>33039000</v>
      </c>
      <c r="G36" s="6">
        <f t="shared" ref="G36:G39" si="15">F36-D36</f>
        <v>-5532374.9699999988</v>
      </c>
    </row>
    <row r="37" spans="1:7" ht="27" x14ac:dyDescent="0.25">
      <c r="A37" s="5" t="s">
        <v>72</v>
      </c>
      <c r="B37" s="3" t="s">
        <v>71</v>
      </c>
      <c r="C37" s="7">
        <v>51428500</v>
      </c>
      <c r="D37" s="7">
        <v>38571374.969999999</v>
      </c>
      <c r="E37" s="7">
        <v>44052000</v>
      </c>
      <c r="F37" s="29">
        <v>33039000</v>
      </c>
      <c r="G37" s="6">
        <f t="shared" si="15"/>
        <v>-5532374.9699999988</v>
      </c>
    </row>
    <row r="38" spans="1:7" x14ac:dyDescent="0.25">
      <c r="A38" s="19" t="s">
        <v>146</v>
      </c>
      <c r="B38" s="20" t="s">
        <v>148</v>
      </c>
      <c r="C38" s="10">
        <f t="shared" si="13"/>
        <v>16637960</v>
      </c>
      <c r="D38" s="10">
        <f t="shared" si="13"/>
        <v>26625960</v>
      </c>
      <c r="E38" s="7">
        <f>E39</f>
        <v>3762680</v>
      </c>
      <c r="F38" s="7">
        <f>F39</f>
        <v>15940680</v>
      </c>
      <c r="G38" s="6">
        <f t="shared" si="15"/>
        <v>-10685280</v>
      </c>
    </row>
    <row r="39" spans="1:7" x14ac:dyDescent="0.25">
      <c r="A39" s="19" t="s">
        <v>147</v>
      </c>
      <c r="B39" s="20" t="s">
        <v>149</v>
      </c>
      <c r="C39" s="7">
        <v>16637960</v>
      </c>
      <c r="D39" s="7">
        <v>26625960</v>
      </c>
      <c r="E39" s="7">
        <v>3762680</v>
      </c>
      <c r="F39" s="29">
        <v>15940680</v>
      </c>
      <c r="G39" s="6">
        <f t="shared" si="15"/>
        <v>-10685280</v>
      </c>
    </row>
    <row r="40" spans="1:7" ht="27" x14ac:dyDescent="0.25">
      <c r="A40" s="11" t="s">
        <v>74</v>
      </c>
      <c r="B40" s="4" t="s">
        <v>73</v>
      </c>
      <c r="C40" s="13">
        <f t="shared" ref="C40:F40" si="16">C41+C43+C45+C47+C49+C53+C51</f>
        <v>187962684.22999999</v>
      </c>
      <c r="D40" s="13">
        <f t="shared" si="16"/>
        <v>141612702.91</v>
      </c>
      <c r="E40" s="13">
        <f t="shared" si="16"/>
        <v>257502896.51999998</v>
      </c>
      <c r="F40" s="13">
        <f t="shared" si="16"/>
        <v>224735466.12</v>
      </c>
      <c r="G40" s="6">
        <f t="shared" si="2"/>
        <v>83122763.210000008</v>
      </c>
    </row>
    <row r="41" spans="1:7" ht="40.5" x14ac:dyDescent="0.25">
      <c r="A41" s="5" t="s">
        <v>76</v>
      </c>
      <c r="B41" s="3" t="s">
        <v>75</v>
      </c>
      <c r="C41" s="7">
        <f>C42</f>
        <v>1793930</v>
      </c>
      <c r="D41" s="7">
        <v>1793930</v>
      </c>
      <c r="E41" s="7">
        <f t="shared" ref="D41:F41" si="17">E42</f>
        <v>0</v>
      </c>
      <c r="F41" s="7">
        <f t="shared" si="17"/>
        <v>0</v>
      </c>
      <c r="G41" s="6">
        <f t="shared" si="2"/>
        <v>-1793930</v>
      </c>
    </row>
    <row r="42" spans="1:7" ht="40.5" x14ac:dyDescent="0.25">
      <c r="A42" s="5" t="s">
        <v>78</v>
      </c>
      <c r="B42" s="3" t="s">
        <v>77</v>
      </c>
      <c r="C42" s="7">
        <v>1793930</v>
      </c>
      <c r="D42" s="7">
        <v>1793930</v>
      </c>
      <c r="E42" s="7">
        <v>0</v>
      </c>
      <c r="F42" s="7">
        <v>0</v>
      </c>
      <c r="G42" s="6">
        <f t="shared" si="2"/>
        <v>-1793930</v>
      </c>
    </row>
    <row r="43" spans="1:7" ht="40.5" x14ac:dyDescent="0.25">
      <c r="A43" s="5" t="s">
        <v>80</v>
      </c>
      <c r="B43" s="3" t="s">
        <v>79</v>
      </c>
      <c r="C43" s="7">
        <f>C44</f>
        <v>7069700</v>
      </c>
      <c r="D43" s="7">
        <v>4569700</v>
      </c>
      <c r="E43" s="7">
        <f t="shared" ref="D43:F43" si="18">E44</f>
        <v>6580100</v>
      </c>
      <c r="F43" s="7">
        <f t="shared" si="18"/>
        <v>4180100</v>
      </c>
      <c r="G43" s="6">
        <f t="shared" si="2"/>
        <v>-389600</v>
      </c>
    </row>
    <row r="44" spans="1:7" ht="40.5" x14ac:dyDescent="0.25">
      <c r="A44" s="5" t="s">
        <v>82</v>
      </c>
      <c r="B44" s="3" t="s">
        <v>81</v>
      </c>
      <c r="C44" s="7">
        <v>7069700</v>
      </c>
      <c r="D44" s="7">
        <v>4569700</v>
      </c>
      <c r="E44" s="7">
        <v>6580100</v>
      </c>
      <c r="F44" s="29">
        <v>4180100</v>
      </c>
      <c r="G44" s="6">
        <f t="shared" si="2"/>
        <v>-389600</v>
      </c>
    </row>
    <row r="45" spans="1:7" ht="40.5" x14ac:dyDescent="0.25">
      <c r="A45" s="5" t="s">
        <v>84</v>
      </c>
      <c r="B45" s="3" t="s">
        <v>83</v>
      </c>
      <c r="C45" s="10">
        <f t="shared" ref="C45" si="19">C46</f>
        <v>629745.68999999994</v>
      </c>
      <c r="D45" s="7">
        <f t="shared" ref="D45:F45" si="20">D46</f>
        <v>629745.68999999994</v>
      </c>
      <c r="E45" s="7">
        <f t="shared" si="20"/>
        <v>739479.46</v>
      </c>
      <c r="F45" s="7">
        <f t="shared" si="20"/>
        <v>739479.46</v>
      </c>
      <c r="G45" s="6">
        <f t="shared" si="2"/>
        <v>109733.77000000002</v>
      </c>
    </row>
    <row r="46" spans="1:7" ht="40.5" x14ac:dyDescent="0.25">
      <c r="A46" s="5" t="s">
        <v>86</v>
      </c>
      <c r="B46" s="3" t="s">
        <v>85</v>
      </c>
      <c r="C46" s="7">
        <v>629745.68999999994</v>
      </c>
      <c r="D46" s="7">
        <v>629745.68999999994</v>
      </c>
      <c r="E46" s="7">
        <v>739479.46</v>
      </c>
      <c r="F46" s="7">
        <v>739479.46</v>
      </c>
      <c r="G46" s="6">
        <f t="shared" si="2"/>
        <v>109733.77000000002</v>
      </c>
    </row>
    <row r="47" spans="1:7" ht="27" x14ac:dyDescent="0.25">
      <c r="A47" s="5" t="s">
        <v>88</v>
      </c>
      <c r="B47" s="3" t="s">
        <v>87</v>
      </c>
      <c r="C47" s="10">
        <f t="shared" ref="C47" si="21">C48</f>
        <v>747659.88</v>
      </c>
      <c r="D47" s="7">
        <f t="shared" ref="D47:F47" si="22">D48</f>
        <v>747659.88</v>
      </c>
      <c r="E47" s="7">
        <f t="shared" si="22"/>
        <v>473309.66</v>
      </c>
      <c r="F47" s="7">
        <f t="shared" si="22"/>
        <v>473309.66</v>
      </c>
      <c r="G47" s="6">
        <f t="shared" si="2"/>
        <v>-274350.22000000003</v>
      </c>
    </row>
    <row r="48" spans="1:7" ht="27" x14ac:dyDescent="0.25">
      <c r="A48" s="5" t="s">
        <v>90</v>
      </c>
      <c r="B48" s="3" t="s">
        <v>89</v>
      </c>
      <c r="C48" s="7">
        <v>747659.88</v>
      </c>
      <c r="D48" s="7">
        <v>747659.88</v>
      </c>
      <c r="E48" s="7">
        <v>473309.66</v>
      </c>
      <c r="F48" s="7">
        <v>473309.66</v>
      </c>
      <c r="G48" s="6">
        <f t="shared" si="2"/>
        <v>-274350.22000000003</v>
      </c>
    </row>
    <row r="49" spans="1:7" x14ac:dyDescent="0.25">
      <c r="A49" s="5" t="s">
        <v>92</v>
      </c>
      <c r="B49" s="3" t="s">
        <v>91</v>
      </c>
      <c r="C49" s="7">
        <f>C50</f>
        <v>50000</v>
      </c>
      <c r="D49" s="7">
        <f t="shared" ref="D49:F49" si="23">D50</f>
        <v>50000</v>
      </c>
      <c r="E49" s="7">
        <f t="shared" si="23"/>
        <v>88770</v>
      </c>
      <c r="F49" s="7">
        <f t="shared" si="23"/>
        <v>88770</v>
      </c>
      <c r="G49" s="6">
        <f t="shared" si="2"/>
        <v>38770</v>
      </c>
    </row>
    <row r="50" spans="1:7" ht="27" x14ac:dyDescent="0.25">
      <c r="A50" s="5" t="s">
        <v>94</v>
      </c>
      <c r="B50" s="3" t="s">
        <v>93</v>
      </c>
      <c r="C50" s="7">
        <v>50000</v>
      </c>
      <c r="D50" s="7">
        <v>50000</v>
      </c>
      <c r="E50" s="7">
        <v>88770</v>
      </c>
      <c r="F50" s="7">
        <v>88770</v>
      </c>
      <c r="G50" s="6">
        <f t="shared" si="2"/>
        <v>38770</v>
      </c>
    </row>
    <row r="51" spans="1:7" ht="27" x14ac:dyDescent="0.25">
      <c r="A51" s="21" t="s">
        <v>152</v>
      </c>
      <c r="B51" s="22" t="s">
        <v>153</v>
      </c>
      <c r="C51" s="7">
        <f>C52</f>
        <v>0</v>
      </c>
      <c r="D51" s="7">
        <f t="shared" ref="D51:F51" si="24">D52</f>
        <v>0</v>
      </c>
      <c r="E51" s="7">
        <f t="shared" si="24"/>
        <v>40500972.229999997</v>
      </c>
      <c r="F51" s="7">
        <f t="shared" si="24"/>
        <v>40500972.229999997</v>
      </c>
      <c r="G51" s="6">
        <f t="shared" si="2"/>
        <v>40500972.229999997</v>
      </c>
    </row>
    <row r="52" spans="1:7" ht="27" x14ac:dyDescent="0.25">
      <c r="A52" s="21" t="s">
        <v>151</v>
      </c>
      <c r="B52" s="22" t="s">
        <v>154</v>
      </c>
      <c r="C52" s="7"/>
      <c r="D52" s="7"/>
      <c r="E52" s="29">
        <v>40500972.229999997</v>
      </c>
      <c r="F52" s="29">
        <v>40500972.229999997</v>
      </c>
      <c r="G52" s="6">
        <f t="shared" si="2"/>
        <v>40500972.229999997</v>
      </c>
    </row>
    <row r="53" spans="1:7" x14ac:dyDescent="0.25">
      <c r="A53" s="5" t="s">
        <v>96</v>
      </c>
      <c r="B53" s="3" t="s">
        <v>95</v>
      </c>
      <c r="C53" s="10">
        <f t="shared" ref="C53:D53" si="25">C54</f>
        <v>177671648.66</v>
      </c>
      <c r="D53" s="10">
        <f t="shared" si="25"/>
        <v>133821667.34</v>
      </c>
      <c r="E53" s="7">
        <f t="shared" ref="E53:F53" si="26">E54</f>
        <v>209120265.16999999</v>
      </c>
      <c r="F53" s="7">
        <f t="shared" si="26"/>
        <v>178752834.77000001</v>
      </c>
      <c r="G53" s="6">
        <f t="shared" si="2"/>
        <v>44931167.430000007</v>
      </c>
    </row>
    <row r="54" spans="1:7" x14ac:dyDescent="0.25">
      <c r="A54" s="5" t="s">
        <v>98</v>
      </c>
      <c r="B54" s="3" t="s">
        <v>97</v>
      </c>
      <c r="C54" s="7">
        <v>177671648.66</v>
      </c>
      <c r="D54" s="7">
        <v>133821667.34</v>
      </c>
      <c r="E54" s="29">
        <v>209120265.16999999</v>
      </c>
      <c r="F54" s="29">
        <v>178752834.77000001</v>
      </c>
      <c r="G54" s="6">
        <f t="shared" si="2"/>
        <v>44931167.430000007</v>
      </c>
    </row>
    <row r="55" spans="1:7" x14ac:dyDescent="0.25">
      <c r="A55" s="11" t="s">
        <v>100</v>
      </c>
      <c r="B55" s="4" t="s">
        <v>99</v>
      </c>
      <c r="C55" s="13">
        <f>C56+C58+C60+C62+C64</f>
        <v>371038668</v>
      </c>
      <c r="D55" s="13">
        <f t="shared" ref="D55:F55" si="27">D56+D58+D60+D62+D64</f>
        <v>266227985.69999999</v>
      </c>
      <c r="E55" s="13">
        <f t="shared" si="27"/>
        <v>407005977.89999998</v>
      </c>
      <c r="F55" s="13">
        <f t="shared" si="27"/>
        <v>305790105.31</v>
      </c>
      <c r="G55" s="6">
        <f t="shared" si="2"/>
        <v>39562119.610000014</v>
      </c>
    </row>
    <row r="56" spans="1:7" ht="27" x14ac:dyDescent="0.25">
      <c r="A56" s="5" t="s">
        <v>102</v>
      </c>
      <c r="B56" s="3" t="s">
        <v>101</v>
      </c>
      <c r="C56" s="7">
        <f>C57</f>
        <v>30770381</v>
      </c>
      <c r="D56" s="7">
        <v>14237485.699999999</v>
      </c>
      <c r="E56" s="7">
        <f t="shared" ref="E56" si="28">E57</f>
        <v>34060365.899999999</v>
      </c>
      <c r="F56" s="7">
        <f t="shared" ref="F56" si="29">F57</f>
        <v>21754728.260000002</v>
      </c>
      <c r="G56" s="6">
        <f t="shared" si="2"/>
        <v>7517242.5600000024</v>
      </c>
    </row>
    <row r="57" spans="1:7" ht="27" x14ac:dyDescent="0.25">
      <c r="A57" s="5" t="s">
        <v>104</v>
      </c>
      <c r="B57" s="3" t="s">
        <v>103</v>
      </c>
      <c r="C57" s="7">
        <v>30770381</v>
      </c>
      <c r="D57" s="7">
        <v>14237485.699999999</v>
      </c>
      <c r="E57" s="14">
        <v>34060365.899999999</v>
      </c>
      <c r="F57" s="29">
        <v>21754728.260000002</v>
      </c>
      <c r="G57" s="9">
        <f t="shared" si="2"/>
        <v>7517242.5600000024</v>
      </c>
    </row>
    <row r="58" spans="1:7" ht="54" x14ac:dyDescent="0.25">
      <c r="A58" s="5" t="s">
        <v>106</v>
      </c>
      <c r="B58" s="3" t="s">
        <v>105</v>
      </c>
      <c r="C58" s="7">
        <f>C59</f>
        <v>4300500</v>
      </c>
      <c r="D58" s="7">
        <v>2990500</v>
      </c>
      <c r="E58" s="7">
        <f t="shared" ref="D58:F58" si="30">E59</f>
        <v>4754300</v>
      </c>
      <c r="F58" s="7">
        <f t="shared" si="30"/>
        <v>2700000</v>
      </c>
      <c r="G58" s="6">
        <f t="shared" si="2"/>
        <v>-290500</v>
      </c>
    </row>
    <row r="59" spans="1:7" ht="54" x14ac:dyDescent="0.25">
      <c r="A59" s="5" t="s">
        <v>108</v>
      </c>
      <c r="B59" s="3" t="s">
        <v>107</v>
      </c>
      <c r="C59" s="7">
        <v>4300500</v>
      </c>
      <c r="D59" s="7">
        <v>2990500</v>
      </c>
      <c r="E59" s="7">
        <v>4754300</v>
      </c>
      <c r="F59" s="29">
        <v>2700000</v>
      </c>
      <c r="G59" s="6">
        <f t="shared" si="2"/>
        <v>-290500</v>
      </c>
    </row>
    <row r="60" spans="1:7" ht="40.5" x14ac:dyDescent="0.25">
      <c r="A60" s="5" t="s">
        <v>110</v>
      </c>
      <c r="B60" s="3" t="s">
        <v>109</v>
      </c>
      <c r="C60" s="7">
        <f>C61</f>
        <v>12894</v>
      </c>
      <c r="D60" s="7">
        <f t="shared" ref="D60:F60" si="31">D61</f>
        <v>0</v>
      </c>
      <c r="E60" s="7">
        <f t="shared" si="31"/>
        <v>199212</v>
      </c>
      <c r="F60" s="7">
        <f t="shared" si="31"/>
        <v>135377.04999999999</v>
      </c>
      <c r="G60" s="6">
        <f t="shared" si="2"/>
        <v>135377.04999999999</v>
      </c>
    </row>
    <row r="61" spans="1:7" ht="40.5" x14ac:dyDescent="0.25">
      <c r="A61" s="5" t="s">
        <v>112</v>
      </c>
      <c r="B61" s="3" t="s">
        <v>111</v>
      </c>
      <c r="C61" s="7">
        <v>12894</v>
      </c>
      <c r="D61" s="7">
        <v>0</v>
      </c>
      <c r="E61" s="7">
        <v>199212</v>
      </c>
      <c r="F61" s="29">
        <v>135377.04999999999</v>
      </c>
      <c r="G61" s="6">
        <f t="shared" si="2"/>
        <v>135377.04999999999</v>
      </c>
    </row>
    <row r="62" spans="1:7" ht="27" x14ac:dyDescent="0.25">
      <c r="A62" s="5" t="s">
        <v>113</v>
      </c>
      <c r="B62" s="3" t="s">
        <v>27</v>
      </c>
      <c r="C62" s="7">
        <f>C63</f>
        <v>262793</v>
      </c>
      <c r="D62" s="7">
        <f t="shared" ref="D62:F62" si="32">D63</f>
        <v>0</v>
      </c>
      <c r="E62" s="7">
        <f t="shared" si="32"/>
        <v>0</v>
      </c>
      <c r="F62" s="7">
        <f t="shared" si="32"/>
        <v>0</v>
      </c>
      <c r="G62" s="6">
        <f t="shared" si="2"/>
        <v>0</v>
      </c>
    </row>
    <row r="63" spans="1:7" ht="27" x14ac:dyDescent="0.25">
      <c r="A63" s="5" t="s">
        <v>114</v>
      </c>
      <c r="B63" s="3" t="s">
        <v>28</v>
      </c>
      <c r="C63" s="7">
        <v>262793</v>
      </c>
      <c r="D63" s="7">
        <v>0</v>
      </c>
      <c r="E63" s="7">
        <v>0</v>
      </c>
      <c r="F63" s="7">
        <v>0</v>
      </c>
      <c r="G63" s="6">
        <f t="shared" si="2"/>
        <v>0</v>
      </c>
    </row>
    <row r="64" spans="1:7" x14ac:dyDescent="0.25">
      <c r="A64" s="5" t="s">
        <v>116</v>
      </c>
      <c r="B64" s="3" t="s">
        <v>115</v>
      </c>
      <c r="C64" s="10">
        <f t="shared" ref="C64:D64" si="33">C65</f>
        <v>335692100</v>
      </c>
      <c r="D64" s="10">
        <f t="shared" si="33"/>
        <v>249000000</v>
      </c>
      <c r="E64" s="7">
        <f t="shared" ref="E64:F64" si="34">E65</f>
        <v>367992100</v>
      </c>
      <c r="F64" s="7">
        <f t="shared" si="34"/>
        <v>281200000</v>
      </c>
      <c r="G64" s="9">
        <f t="shared" si="2"/>
        <v>32200000</v>
      </c>
    </row>
    <row r="65" spans="1:7" x14ac:dyDescent="0.25">
      <c r="A65" s="5" t="s">
        <v>118</v>
      </c>
      <c r="B65" s="3" t="s">
        <v>117</v>
      </c>
      <c r="C65" s="7">
        <v>335692100</v>
      </c>
      <c r="D65" s="7">
        <v>249000000</v>
      </c>
      <c r="E65" s="29">
        <v>367992100</v>
      </c>
      <c r="F65" s="29">
        <v>281200000</v>
      </c>
      <c r="G65" s="6">
        <f t="shared" si="2"/>
        <v>32200000</v>
      </c>
    </row>
    <row r="66" spans="1:7" x14ac:dyDescent="0.25">
      <c r="A66" s="11" t="s">
        <v>120</v>
      </c>
      <c r="B66" s="4" t="s">
        <v>119</v>
      </c>
      <c r="C66" s="13">
        <f>C67+C71+C69</f>
        <v>24705990</v>
      </c>
      <c r="D66" s="13">
        <f t="shared" ref="D66:F66" si="35">D67+D71+D69</f>
        <v>16653300</v>
      </c>
      <c r="E66" s="13">
        <f t="shared" si="35"/>
        <v>34538945</v>
      </c>
      <c r="F66" s="13">
        <f t="shared" si="35"/>
        <v>49869831</v>
      </c>
      <c r="G66" s="6">
        <f t="shared" ref="G66:G83" si="36">F66-D66</f>
        <v>33216531</v>
      </c>
    </row>
    <row r="67" spans="1:7" ht="40.5" x14ac:dyDescent="0.25">
      <c r="A67" s="5" t="s">
        <v>122</v>
      </c>
      <c r="B67" s="3" t="s">
        <v>121</v>
      </c>
      <c r="C67" s="7">
        <f>C68</f>
        <v>4184190</v>
      </c>
      <c r="D67" s="7">
        <v>1633300</v>
      </c>
      <c r="E67" s="7">
        <f t="shared" ref="D67:F67" si="37">E68</f>
        <v>3202445</v>
      </c>
      <c r="F67" s="7">
        <f t="shared" si="37"/>
        <v>1371595</v>
      </c>
      <c r="G67" s="6">
        <f t="shared" si="36"/>
        <v>-261705</v>
      </c>
    </row>
    <row r="68" spans="1:7" ht="54" x14ac:dyDescent="0.25">
      <c r="A68" s="5" t="s">
        <v>124</v>
      </c>
      <c r="B68" s="3" t="s">
        <v>123</v>
      </c>
      <c r="C68" s="7">
        <v>4184190</v>
      </c>
      <c r="D68" s="7">
        <v>1633300</v>
      </c>
      <c r="E68" s="7">
        <v>3202445</v>
      </c>
      <c r="F68" s="29">
        <v>1371595</v>
      </c>
      <c r="G68" s="6">
        <f t="shared" si="36"/>
        <v>-261705</v>
      </c>
    </row>
    <row r="69" spans="1:7" ht="54" x14ac:dyDescent="0.25">
      <c r="A69" s="5" t="s">
        <v>126</v>
      </c>
      <c r="B69" s="3" t="s">
        <v>125</v>
      </c>
      <c r="C69" s="7">
        <f>C70</f>
        <v>20521800</v>
      </c>
      <c r="D69" s="7">
        <v>15020000</v>
      </c>
      <c r="E69" s="7">
        <f t="shared" ref="D69:F71" si="38">E70</f>
        <v>20336500</v>
      </c>
      <c r="F69" s="7">
        <f t="shared" si="38"/>
        <v>15446600</v>
      </c>
      <c r="G69" s="9">
        <f t="shared" ref="G69:G70" si="39">F69-D69</f>
        <v>426600</v>
      </c>
    </row>
    <row r="70" spans="1:7" ht="54" x14ac:dyDescent="0.25">
      <c r="A70" s="5" t="s">
        <v>128</v>
      </c>
      <c r="B70" s="3" t="s">
        <v>127</v>
      </c>
      <c r="C70" s="7">
        <v>20521800</v>
      </c>
      <c r="D70" s="7">
        <v>15020000</v>
      </c>
      <c r="E70" s="10">
        <v>20336500</v>
      </c>
      <c r="F70" s="29">
        <v>15446600</v>
      </c>
      <c r="G70" s="6">
        <f t="shared" si="39"/>
        <v>426600</v>
      </c>
    </row>
    <row r="71" spans="1:7" x14ac:dyDescent="0.25">
      <c r="A71" s="21" t="s">
        <v>155</v>
      </c>
      <c r="B71" s="22" t="s">
        <v>157</v>
      </c>
      <c r="C71" s="7">
        <f>C72</f>
        <v>0</v>
      </c>
      <c r="D71" s="7">
        <f t="shared" si="38"/>
        <v>0</v>
      </c>
      <c r="E71" s="7">
        <f t="shared" si="38"/>
        <v>11000000</v>
      </c>
      <c r="F71" s="7">
        <f t="shared" si="38"/>
        <v>33051636</v>
      </c>
      <c r="G71" s="9">
        <f t="shared" si="36"/>
        <v>33051636</v>
      </c>
    </row>
    <row r="72" spans="1:7" ht="27" x14ac:dyDescent="0.25">
      <c r="A72" s="21" t="s">
        <v>156</v>
      </c>
      <c r="B72" s="22" t="s">
        <v>158</v>
      </c>
      <c r="C72" s="7">
        <v>0</v>
      </c>
      <c r="D72" s="7">
        <v>0</v>
      </c>
      <c r="E72" s="29">
        <v>11000000</v>
      </c>
      <c r="F72" s="29">
        <v>33051636</v>
      </c>
      <c r="G72" s="6">
        <f t="shared" si="36"/>
        <v>33051636</v>
      </c>
    </row>
    <row r="73" spans="1:7" x14ac:dyDescent="0.25">
      <c r="A73" s="25" t="s">
        <v>161</v>
      </c>
      <c r="B73" s="26" t="s">
        <v>159</v>
      </c>
      <c r="C73" s="13">
        <f>C74</f>
        <v>508000</v>
      </c>
      <c r="D73" s="13">
        <f t="shared" ref="D73:F74" si="40">D74</f>
        <v>508000</v>
      </c>
      <c r="E73" s="13">
        <f t="shared" si="40"/>
        <v>2500000</v>
      </c>
      <c r="F73" s="13">
        <f t="shared" si="40"/>
        <v>2500000</v>
      </c>
      <c r="G73" s="6"/>
    </row>
    <row r="74" spans="1:7" x14ac:dyDescent="0.25">
      <c r="A74" s="24" t="s">
        <v>162</v>
      </c>
      <c r="B74" s="23" t="s">
        <v>160</v>
      </c>
      <c r="C74" s="7">
        <f>C75</f>
        <v>508000</v>
      </c>
      <c r="D74" s="7">
        <f t="shared" si="40"/>
        <v>508000</v>
      </c>
      <c r="E74" s="7">
        <f t="shared" si="40"/>
        <v>2500000</v>
      </c>
      <c r="F74" s="7">
        <f t="shared" si="40"/>
        <v>2500000</v>
      </c>
      <c r="G74" s="6"/>
    </row>
    <row r="75" spans="1:7" x14ac:dyDescent="0.25">
      <c r="A75" s="24" t="s">
        <v>163</v>
      </c>
      <c r="B75" s="23" t="s">
        <v>160</v>
      </c>
      <c r="C75" s="7">
        <v>508000</v>
      </c>
      <c r="D75" s="7">
        <v>508000</v>
      </c>
      <c r="E75" s="10">
        <v>2500000</v>
      </c>
      <c r="F75" s="10">
        <v>2500000</v>
      </c>
      <c r="G75" s="6"/>
    </row>
    <row r="76" spans="1:7" ht="54" x14ac:dyDescent="0.25">
      <c r="A76" s="11" t="s">
        <v>130</v>
      </c>
      <c r="B76" s="4" t="s">
        <v>129</v>
      </c>
      <c r="C76" s="13">
        <f>C77</f>
        <v>347371.42</v>
      </c>
      <c r="D76" s="13">
        <f t="shared" ref="D76:F79" si="41">D77</f>
        <v>347371.42</v>
      </c>
      <c r="E76" s="13">
        <f t="shared" si="41"/>
        <v>64073.2</v>
      </c>
      <c r="F76" s="13">
        <f t="shared" si="41"/>
        <v>155747.20000000001</v>
      </c>
      <c r="G76" s="6">
        <f t="shared" si="36"/>
        <v>-191624.21999999997</v>
      </c>
    </row>
    <row r="77" spans="1:7" ht="67.5" x14ac:dyDescent="0.25">
      <c r="A77" s="5" t="s">
        <v>132</v>
      </c>
      <c r="B77" s="3" t="s">
        <v>131</v>
      </c>
      <c r="C77" s="7">
        <f>C78</f>
        <v>347371.42</v>
      </c>
      <c r="D77" s="7">
        <f t="shared" si="41"/>
        <v>347371.42</v>
      </c>
      <c r="E77" s="7">
        <f t="shared" si="41"/>
        <v>64073.2</v>
      </c>
      <c r="F77" s="7">
        <f t="shared" si="41"/>
        <v>155747.20000000001</v>
      </c>
      <c r="G77" s="6">
        <f t="shared" si="36"/>
        <v>-191624.21999999997</v>
      </c>
    </row>
    <row r="78" spans="1:7" ht="54" x14ac:dyDescent="0.25">
      <c r="A78" s="5" t="s">
        <v>134</v>
      </c>
      <c r="B78" s="3" t="s">
        <v>133</v>
      </c>
      <c r="C78" s="7">
        <f>C79</f>
        <v>347371.42</v>
      </c>
      <c r="D78" s="7">
        <f t="shared" si="41"/>
        <v>347371.42</v>
      </c>
      <c r="E78" s="7">
        <f t="shared" si="41"/>
        <v>64073.2</v>
      </c>
      <c r="F78" s="7">
        <f t="shared" si="41"/>
        <v>155747.20000000001</v>
      </c>
      <c r="G78" s="6">
        <f t="shared" si="36"/>
        <v>-191624.21999999997</v>
      </c>
    </row>
    <row r="79" spans="1:7" ht="27" x14ac:dyDescent="0.25">
      <c r="A79" s="5" t="s">
        <v>136</v>
      </c>
      <c r="B79" s="3" t="s">
        <v>135</v>
      </c>
      <c r="C79" s="7">
        <f>C80</f>
        <v>347371.42</v>
      </c>
      <c r="D79" s="7">
        <f t="shared" si="41"/>
        <v>347371.42</v>
      </c>
      <c r="E79" s="7">
        <f t="shared" si="41"/>
        <v>64073.2</v>
      </c>
      <c r="F79" s="7">
        <f t="shared" si="41"/>
        <v>155747.20000000001</v>
      </c>
      <c r="G79" s="9">
        <f t="shared" si="36"/>
        <v>-191624.21999999997</v>
      </c>
    </row>
    <row r="80" spans="1:7" ht="27" x14ac:dyDescent="0.25">
      <c r="A80" s="5" t="s">
        <v>138</v>
      </c>
      <c r="B80" s="3" t="s">
        <v>137</v>
      </c>
      <c r="C80" s="7">
        <v>347371.42</v>
      </c>
      <c r="D80" s="7">
        <v>347371.42</v>
      </c>
      <c r="E80" s="29">
        <v>64073.2</v>
      </c>
      <c r="F80" s="29">
        <v>155747.20000000001</v>
      </c>
      <c r="G80" s="6">
        <f t="shared" si="36"/>
        <v>-191624.21999999997</v>
      </c>
    </row>
    <row r="81" spans="1:7" ht="40.5" x14ac:dyDescent="0.25">
      <c r="A81" s="11" t="s">
        <v>140</v>
      </c>
      <c r="B81" s="4" t="s">
        <v>139</v>
      </c>
      <c r="C81" s="13">
        <f>C82</f>
        <v>-1283578.9099999999</v>
      </c>
      <c r="D81" s="13">
        <f t="shared" ref="D81:F82" si="42">D82</f>
        <v>-1283578.9099999999</v>
      </c>
      <c r="E81" s="13">
        <f t="shared" si="42"/>
        <v>0</v>
      </c>
      <c r="F81" s="13">
        <f t="shared" si="42"/>
        <v>0</v>
      </c>
      <c r="G81" s="6">
        <f t="shared" si="36"/>
        <v>1283578.9099999999</v>
      </c>
    </row>
    <row r="82" spans="1:7" ht="40.5" x14ac:dyDescent="0.25">
      <c r="A82" s="5" t="s">
        <v>142</v>
      </c>
      <c r="B82" s="3" t="s">
        <v>141</v>
      </c>
      <c r="C82" s="7">
        <f>C83</f>
        <v>-1283578.9099999999</v>
      </c>
      <c r="D82" s="7">
        <f t="shared" si="42"/>
        <v>-1283578.9099999999</v>
      </c>
      <c r="E82" s="7">
        <f t="shared" si="42"/>
        <v>0</v>
      </c>
      <c r="F82" s="7">
        <f t="shared" si="42"/>
        <v>0</v>
      </c>
      <c r="G82" s="6">
        <f t="shared" si="36"/>
        <v>1283578.9099999999</v>
      </c>
    </row>
    <row r="83" spans="1:7" ht="40.5" x14ac:dyDescent="0.25">
      <c r="A83" s="5" t="s">
        <v>144</v>
      </c>
      <c r="B83" s="3" t="s">
        <v>143</v>
      </c>
      <c r="C83" s="7">
        <v>-1283578.9099999999</v>
      </c>
      <c r="D83" s="7">
        <v>-1283578.9099999999</v>
      </c>
      <c r="E83" s="7">
        <v>0</v>
      </c>
      <c r="F83" s="7">
        <v>0</v>
      </c>
      <c r="G83" s="6">
        <f t="shared" si="36"/>
        <v>1283578.9099999999</v>
      </c>
    </row>
  </sheetData>
  <autoFilter ref="A4:G81"/>
  <mergeCells count="6">
    <mergeCell ref="A1:G1"/>
    <mergeCell ref="C3:D3"/>
    <mergeCell ref="E3:F3"/>
    <mergeCell ref="B3:B4"/>
    <mergeCell ref="A3:A4"/>
    <mergeCell ref="G3:G4"/>
  </mergeCells>
  <conditionalFormatting sqref="G1 G3:G68 G71:G1048576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G69:G70">
    <cfRule type="cellIs" dxfId="1" priority="3" operator="lessThan">
      <formula>0</formula>
    </cfRule>
    <cfRule type="cellIs" dxfId="0" priority="4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" workbookViewId="0">
      <selection activeCell="A11" sqref="A1:H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ChopEA</cp:lastModifiedBy>
  <cp:lastPrinted>2022-10-28T11:19:50Z</cp:lastPrinted>
  <dcterms:created xsi:type="dcterms:W3CDTF">2019-07-24T07:17:37Z</dcterms:created>
  <dcterms:modified xsi:type="dcterms:W3CDTF">2022-10-28T11:30:25Z</dcterms:modified>
</cp:coreProperties>
</file>