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</sheets>
  <calcPr calcId="124519"/>
  <fileRecoveryPr repairLoad="1"/>
</workbook>
</file>

<file path=xl/calcChain.xml><?xml version="1.0" encoding="utf-8"?>
<calcChain xmlns="http://schemas.openxmlformats.org/spreadsheetml/2006/main">
  <c r="D31" i="1"/>
  <c r="F31"/>
  <c r="E31"/>
  <c r="F30"/>
  <c r="E30"/>
  <c r="D30"/>
  <c r="C31"/>
  <c r="C30" s="1"/>
  <c r="G52"/>
  <c r="G51"/>
  <c r="G36"/>
  <c r="D28" l="1"/>
  <c r="D24"/>
  <c r="C24"/>
  <c r="D21"/>
  <c r="C21"/>
  <c r="D15"/>
  <c r="C15"/>
  <c r="D9"/>
  <c r="C9"/>
  <c r="E24"/>
  <c r="F24"/>
  <c r="E21"/>
  <c r="F21"/>
  <c r="G30"/>
  <c r="D6" l="1"/>
  <c r="D5" s="1"/>
  <c r="C6"/>
  <c r="C5" s="1"/>
  <c r="G31"/>
  <c r="G32"/>
  <c r="G33"/>
  <c r="G34"/>
  <c r="G35"/>
  <c r="G37"/>
  <c r="G38"/>
  <c r="G39"/>
  <c r="G40"/>
  <c r="G41"/>
  <c r="G42"/>
  <c r="G43"/>
  <c r="G44"/>
  <c r="G45"/>
  <c r="G46"/>
  <c r="G47"/>
  <c r="G48"/>
  <c r="G49"/>
  <c r="G50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29"/>
  <c r="G7"/>
  <c r="G8"/>
  <c r="G10"/>
  <c r="G11"/>
  <c r="G12"/>
  <c r="G13"/>
  <c r="G14"/>
  <c r="G16"/>
  <c r="G17"/>
  <c r="G18"/>
  <c r="G19"/>
  <c r="G20"/>
  <c r="G22"/>
  <c r="G23"/>
  <c r="G25"/>
  <c r="G26"/>
  <c r="G27"/>
  <c r="G28"/>
  <c r="F9"/>
  <c r="E9"/>
  <c r="E6" s="1"/>
  <c r="E5" s="1"/>
  <c r="G15"/>
  <c r="G24" l="1"/>
  <c r="G21"/>
  <c r="G9"/>
  <c r="F6"/>
  <c r="F5" s="1"/>
  <c r="G6" l="1"/>
  <c r="E28" l="1"/>
  <c r="E29"/>
</calcChain>
</file>

<file path=xl/sharedStrings.xml><?xml version="1.0" encoding="utf-8"?>
<sst xmlns="http://schemas.openxmlformats.org/spreadsheetml/2006/main" count="150" uniqueCount="145">
  <si>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</si>
  <si>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</si>
  <si>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</si>
  <si>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Поступление доходов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</si>
  <si>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</si>
  <si>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</si>
  <si>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</si>
  <si>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</si>
  <si>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</si>
  <si>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</si>
  <si>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</si>
  <si>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</si>
  <si>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</si>
  <si>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</si>
  <si>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</si>
  <si>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</si>
  <si>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</si>
  <si>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</si>
  <si>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</si>
  <si>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КВД</t>
  </si>
  <si>
    <t>Наименование 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</si>
  <si>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</si>
  <si>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</si>
  <si>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</si>
  <si>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</si>
  <si>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</si>
  <si>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</si>
  <si>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</si>
  <si>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Отклонения в поступлениях по периодам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</si>
  <si>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</si>
  <si>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</si>
  <si>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</si>
  <si>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</si>
  <si>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</si>
  <si>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</si>
  <si>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</si>
  <si>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</si>
  <si>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</si>
  <si>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</si>
  <si>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</si>
  <si>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</si>
  <si>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</si>
  <si>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</si>
  <si>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</si>
  <si>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</si>
  <si>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</si>
  <si>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</si>
  <si>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</si>
  <si>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</si>
  <si>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</si>
  <si>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</si>
  <si>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</si>
  <si>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</si>
  <si>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</si>
  <si>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</si>
  <si>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</si>
  <si>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</si>
  <si>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</si>
  <si>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</si>
  <si>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</si>
  <si>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</si>
  <si>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</si>
  <si>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</si>
  <si>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</si>
  <si>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</si>
  <si>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 на софинансирование капитальных вложений  в объекты муниципальной собственности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</si>
  <si>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</si>
  <si>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- ИТОГО</t>
  </si>
  <si>
    <t xml:space="preserve">  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</si>
  <si>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 xml:space="preserve">  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</si>
  <si>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 xml:space="preserve">  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</si>
  <si>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</si>
  <si>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Бюджетные назначения 2019 год</t>
  </si>
  <si>
    <t>Анализ поступления доходов в бюджет муниципального образования муниципального района "Усть-Цилемский" за 1 кв. 2020 года</t>
  </si>
  <si>
    <t>Бюджетные назначения 2020 год</t>
  </si>
  <si>
    <t>1 00 00000 00 0000 000</t>
  </si>
  <si>
    <t>1 01 00000 00 0000 000</t>
  </si>
  <si>
    <t>1 03 00000 00 0000 000</t>
  </si>
  <si>
    <t>1 05 00000 00 0000 000</t>
  </si>
  <si>
    <t>1 05 01000 00 0000 110</t>
  </si>
  <si>
    <t>1 05 02000 02 0000 110</t>
  </si>
  <si>
    <t>1 05 03000 01 0000 110</t>
  </si>
  <si>
    <t>1 05 04000 02 0000 110</t>
  </si>
  <si>
    <t>1 08 00000 00 0000 000</t>
  </si>
  <si>
    <t>1 11 00000 00 0000 000</t>
  </si>
  <si>
    <t>1 11 05010 00 0000 120</t>
  </si>
  <si>
    <t>1 11 05030 00 0000 120</t>
  </si>
  <si>
    <t>1 11 05070 00 0000 120</t>
  </si>
  <si>
    <t>1 11 09000 00 0000 120</t>
  </si>
  <si>
    <t>1 12 00000 00 0000 000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</si>
  <si>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</si>
  <si>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</si>
  <si>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</si>
  <si>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</si>
  <si>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</si>
  <si>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</si>
  <si>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</si>
  <si>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1 17 00000 00 0000 000</t>
  </si>
  <si>
    <t>1 17 01000 00 0000 180</t>
  </si>
  <si>
    <t>2 00 00000 00 0000 000</t>
  </si>
  <si>
    <t>2 02 00000 00 0000 000</t>
  </si>
  <si>
    <t xml:space="preserve">  2 19 60010 05 0000 150</t>
  </si>
  <si>
    <t xml:space="preserve">  2 19 35118 05 0000 150</t>
  </si>
  <si>
    <t>2 02 15001 00 0000 150</t>
  </si>
  <si>
    <t>2 02 15001 05 0000 150</t>
  </si>
  <si>
    <t>2 02 20000 00 0000 150</t>
  </si>
  <si>
    <t>2 02 20077 00 0000 150</t>
  </si>
  <si>
    <t>2 02 20077 05 0000 150</t>
  </si>
  <si>
    <t>2 02 10000 00 0000 150</t>
  </si>
  <si>
    <t>2 02 15002 00 0000 150</t>
  </si>
  <si>
    <t>2 02 15002 05 0000 150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</si>
  <si>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</si>
  <si>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</si>
  <si>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</si>
  <si>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</si>
  <si>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</si>
  <si>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</si>
  <si>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</si>
  <si>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</si>
  <si>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</si>
  <si>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</si>
  <si>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 xml:space="preserve"> 2 02 35120 05 0000 150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</si>
  <si>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</si>
  <si>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</si>
  <si>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2 02 354690 00 000 150</t>
  </si>
  <si>
    <t>2 02 35469 05 0000 150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</si>
  <si>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</si>
  <si>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</si>
  <si>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</si>
  <si>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</si>
  <si>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</si>
  <si>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2 19 25112 05 0000 150</t>
  </si>
  <si>
    <t>2 19 00000 00 0000 000</t>
  </si>
  <si>
    <t>2 19 00000 05 0000 150</t>
  </si>
  <si>
    <t>2 19 25018 05 0000 150</t>
  </si>
  <si>
    <t>2 18 00000 00 0000 000</t>
  </si>
  <si>
    <t>2 18 05000 05 0000 150</t>
  </si>
  <si>
    <t>2 18 35118 05 0000 150</t>
  </si>
  <si>
    <t>2 18 00000 00 0000 150</t>
  </si>
  <si>
    <t>2 18 05010 05 0000 150</t>
  </si>
  <si>
    <t>2 07 00000 00 0000 000</t>
  </si>
  <si>
    <t>2 07 05000 05 0000 150</t>
  </si>
  <si>
    <t>2 07 05030 05 0000 150</t>
  </si>
  <si>
    <t>2 02 40014 00 0000 150</t>
  </si>
  <si>
    <t>2 02 40014 05 0000 150</t>
  </si>
</sst>
</file>

<file path=xl/styles.xml><?xml version="1.0" encoding="utf-8"?>
<styleSheet xmlns="http://schemas.openxmlformats.org/spreadsheetml/2006/main">
  <numFmts count="2">
    <numFmt numFmtId="164" formatCode="?"/>
    <numFmt numFmtId="165" formatCode="###\ ###\ ###\ ###\ ##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9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B9CDE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medium">
        <color rgb="FF95B3D7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7" fillId="2" borderId="5">
      <alignment horizontal="right" vertical="top" shrinkToFit="1"/>
    </xf>
    <xf numFmtId="4" fontId="7" fillId="3" borderId="6">
      <alignment horizontal="right" vertical="top" shrinkToFit="1"/>
    </xf>
    <xf numFmtId="4" fontId="8" fillId="0" borderId="6">
      <alignment horizontal="right" vertical="top" shrinkToFit="1"/>
    </xf>
    <xf numFmtId="4" fontId="7" fillId="2" borderId="5">
      <alignment horizontal="right" vertical="top" shrinkToFit="1"/>
    </xf>
    <xf numFmtId="4" fontId="7" fillId="3" borderId="6">
      <alignment horizontal="right" vertical="top" shrinkToFit="1"/>
    </xf>
    <xf numFmtId="4" fontId="9" fillId="4" borderId="7">
      <alignment horizontal="right" vertical="top" wrapText="1" shrinkToFit="1"/>
    </xf>
    <xf numFmtId="4" fontId="8" fillId="0" borderId="6">
      <alignment horizontal="right" vertical="top" shrinkToFit="1"/>
    </xf>
    <xf numFmtId="4" fontId="8" fillId="0" borderId="6">
      <alignment horizontal="right" vertical="top" shrinkToFit="1"/>
    </xf>
    <xf numFmtId="4" fontId="8" fillId="0" borderId="6">
      <alignment horizontal="right" vertical="top" shrinkToFit="1"/>
    </xf>
    <xf numFmtId="49" fontId="8" fillId="0" borderId="6">
      <alignment horizontal="center" vertical="top" shrinkToFit="1"/>
    </xf>
    <xf numFmtId="0" fontId="8" fillId="0" borderId="6">
      <alignment horizontal="left" vertical="top" wrapText="1"/>
    </xf>
    <xf numFmtId="49" fontId="8" fillId="0" borderId="6">
      <alignment horizontal="center" vertical="top" shrinkToFit="1"/>
    </xf>
    <xf numFmtId="0" fontId="8" fillId="0" borderId="6">
      <alignment horizontal="left" vertical="top" wrapText="1"/>
    </xf>
  </cellStyleXfs>
  <cellXfs count="45">
    <xf numFmtId="0" fontId="0" fillId="0" borderId="0" xfId="0"/>
    <xf numFmtId="0" fontId="6" fillId="0" borderId="0" xfId="0" applyFont="1"/>
    <xf numFmtId="49" fontId="4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7" applyFont="1" applyFill="1" applyBorder="1" applyAlignment="1" applyProtection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12" fillId="0" borderId="1" xfId="11" applyNumberFormat="1" applyFont="1" applyFill="1" applyBorder="1" applyAlignment="1" applyProtection="1">
      <alignment horizontal="center" vertical="center" shrinkToFit="1"/>
    </xf>
    <xf numFmtId="49" fontId="4" fillId="0" borderId="1" xfId="5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" fontId="12" fillId="0" borderId="1" xfId="15" applyNumberFormat="1" applyFont="1" applyFill="1" applyBorder="1" applyAlignment="1" applyProtection="1">
      <alignment horizontal="center" vertical="center" shrinkToFit="1"/>
    </xf>
    <xf numFmtId="4" fontId="12" fillId="0" borderId="1" xfId="16" applyNumberFormat="1" applyFont="1" applyFill="1" applyBorder="1" applyAlignment="1" applyProtection="1">
      <alignment horizontal="center" vertical="center" shrinkToFit="1"/>
    </xf>
    <xf numFmtId="49" fontId="12" fillId="0" borderId="1" xfId="18" applyNumberFormat="1" applyFont="1" applyFill="1" applyBorder="1" applyProtection="1">
      <alignment horizontal="center" vertical="top" shrinkToFit="1"/>
    </xf>
    <xf numFmtId="49" fontId="12" fillId="0" borderId="1" xfId="20" applyNumberFormat="1" applyFont="1" applyFill="1" applyBorder="1" applyProtection="1">
      <alignment horizontal="center" vertical="top" shrinkToFit="1"/>
    </xf>
    <xf numFmtId="4" fontId="12" fillId="0" borderId="1" xfId="17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/>
    <xf numFmtId="0" fontId="11" fillId="0" borderId="0" xfId="0" applyFont="1" applyFill="1" applyBorder="1"/>
    <xf numFmtId="0" fontId="4" fillId="0" borderId="1" xfId="8" applyNumberFormat="1" applyFont="1" applyFill="1" applyBorder="1" applyAlignment="1" applyProtection="1">
      <alignment horizontal="left" vertical="center" wrapText="1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left" vertical="center" wrapText="1"/>
    </xf>
    <xf numFmtId="0" fontId="12" fillId="0" borderId="1" xfId="19" quotePrefix="1" applyNumberFormat="1" applyFont="1" applyFill="1" applyBorder="1" applyAlignment="1" applyProtection="1">
      <alignment horizontal="left" vertical="top" wrapText="1"/>
    </xf>
    <xf numFmtId="0" fontId="12" fillId="0" borderId="1" xfId="21" quotePrefix="1" applyNumberFormat="1" applyFont="1" applyFill="1" applyBorder="1" applyAlignment="1" applyProtection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7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left" vertical="center" wrapText="1"/>
    </xf>
    <xf numFmtId="4" fontId="12" fillId="0" borderId="1" xfId="9" applyNumberFormat="1" applyFont="1" applyFill="1" applyBorder="1" applyAlignment="1" applyProtection="1">
      <alignment horizontal="center" vertical="center" shrinkToFit="1"/>
    </xf>
    <xf numFmtId="49" fontId="12" fillId="0" borderId="1" xfId="2" applyNumberFormat="1" applyFont="1" applyFill="1" applyBorder="1" applyAlignment="1" applyProtection="1">
      <alignment horizontal="center" vertical="center" wrapText="1"/>
    </xf>
    <xf numFmtId="49" fontId="12" fillId="0" borderId="1" xfId="2" applyNumberFormat="1" applyFont="1" applyFill="1" applyBorder="1" applyAlignment="1" applyProtection="1">
      <alignment horizontal="left" vertical="center" wrapText="1"/>
    </xf>
    <xf numFmtId="49" fontId="12" fillId="0" borderId="1" xfId="4" applyNumberFormat="1" applyFont="1" applyFill="1" applyBorder="1" applyAlignment="1" applyProtection="1">
      <alignment horizontal="center" vertical="center" wrapText="1"/>
    </xf>
    <xf numFmtId="49" fontId="12" fillId="0" borderId="1" xfId="4" applyNumberFormat="1" applyFont="1" applyFill="1" applyBorder="1" applyAlignment="1" applyProtection="1">
      <alignment horizontal="left" vertical="center" wrapText="1"/>
    </xf>
    <xf numFmtId="4" fontId="12" fillId="0" borderId="1" xfId="4" applyNumberFormat="1" applyFont="1" applyFill="1" applyBorder="1" applyAlignment="1" applyProtection="1">
      <alignment horizontal="center" vertical="center" wrapText="1"/>
    </xf>
    <xf numFmtId="4" fontId="12" fillId="0" borderId="1" xfId="10" applyNumberFormat="1" applyFont="1" applyFill="1" applyBorder="1" applyAlignment="1" applyProtection="1">
      <alignment horizontal="center" vertical="center" shrinkToFi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164" fontId="12" fillId="0" borderId="1" xfId="0" applyNumberFormat="1" applyFont="1" applyFill="1" applyBorder="1" applyAlignment="1" applyProtection="1">
      <alignment horizontal="left" vertical="center" wrapText="1"/>
    </xf>
    <xf numFmtId="49" fontId="12" fillId="0" borderId="1" xfId="5" applyFont="1" applyFill="1" applyBorder="1" applyAlignment="1" applyProtection="1">
      <alignment horizontal="center" vertical="center"/>
    </xf>
    <xf numFmtId="0" fontId="12" fillId="0" borderId="1" xfId="6" applyNumberFormat="1" applyFont="1" applyFill="1" applyBorder="1" applyAlignment="1" applyProtection="1">
      <alignment horizontal="left" vertical="center" wrapText="1"/>
    </xf>
    <xf numFmtId="4" fontId="12" fillId="0" borderId="1" xfId="13" applyNumberFormat="1" applyFont="1" applyFill="1" applyBorder="1" applyAlignment="1" applyProtection="1">
      <alignment horizontal="center" vertical="center" shrinkToFit="1"/>
    </xf>
    <xf numFmtId="4" fontId="12" fillId="0" borderId="1" xfId="12" applyNumberFormat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</cellXfs>
  <cellStyles count="22">
    <cellStyle name="ex61" xfId="14"/>
    <cellStyle name="ex64" xfId="9"/>
    <cellStyle name="ex66" xfId="12"/>
    <cellStyle name="ex68" xfId="10"/>
    <cellStyle name="ex71" xfId="13"/>
    <cellStyle name="ex72" xfId="11"/>
    <cellStyle name="ex74" xfId="18"/>
    <cellStyle name="ex75" xfId="19"/>
    <cellStyle name="ex76" xfId="15"/>
    <cellStyle name="ex79" xfId="20"/>
    <cellStyle name="ex80" xfId="21"/>
    <cellStyle name="ex81" xfId="16"/>
    <cellStyle name="ex86" xfId="17"/>
    <cellStyle name="xl29" xfId="8"/>
    <cellStyle name="xl31" xfId="6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topLeftCell="A23" workbookViewId="0">
      <selection activeCell="G37" sqref="F37:G37"/>
    </sheetView>
  </sheetViews>
  <sheetFormatPr defaultRowHeight="15"/>
  <cols>
    <col min="1" max="1" width="18.28515625" customWidth="1"/>
    <col min="2" max="2" width="54.85546875" customWidth="1"/>
    <col min="3" max="6" width="15" customWidth="1"/>
    <col min="7" max="7" width="25.140625" customWidth="1"/>
    <col min="8" max="8" width="26.28515625" customWidth="1"/>
    <col min="9" max="10" width="12.28515625" customWidth="1"/>
  </cols>
  <sheetData>
    <row r="1" spans="1:7">
      <c r="A1" s="41" t="s">
        <v>73</v>
      </c>
      <c r="B1" s="41"/>
      <c r="C1" s="41"/>
      <c r="D1" s="41"/>
      <c r="E1" s="41"/>
      <c r="F1" s="41"/>
      <c r="G1" s="41"/>
    </row>
    <row r="2" spans="1:7">
      <c r="A2" s="16" t="s">
        <v>27</v>
      </c>
      <c r="B2" s="17"/>
      <c r="C2" s="17"/>
      <c r="D2" s="17"/>
      <c r="E2" s="17"/>
      <c r="F2" s="17"/>
      <c r="G2" s="17"/>
    </row>
    <row r="3" spans="1:7">
      <c r="A3" s="43" t="s">
        <v>19</v>
      </c>
      <c r="B3" s="43" t="s">
        <v>20</v>
      </c>
      <c r="C3" s="42">
        <v>2019</v>
      </c>
      <c r="D3" s="42"/>
      <c r="E3" s="42">
        <v>2020</v>
      </c>
      <c r="F3" s="42"/>
      <c r="G3" s="44" t="s">
        <v>28</v>
      </c>
    </row>
    <row r="4" spans="1:7" ht="40.5">
      <c r="A4" s="43"/>
      <c r="B4" s="43"/>
      <c r="C4" s="2" t="s">
        <v>72</v>
      </c>
      <c r="D4" s="2" t="s">
        <v>3</v>
      </c>
      <c r="E4" s="2" t="s">
        <v>74</v>
      </c>
      <c r="F4" s="2" t="s">
        <v>3</v>
      </c>
      <c r="G4" s="44"/>
    </row>
    <row r="5" spans="1:7">
      <c r="A5" s="3"/>
      <c r="B5" s="18" t="s">
        <v>67</v>
      </c>
      <c r="C5" s="6">
        <f>C6+C30</f>
        <v>789412755</v>
      </c>
      <c r="D5" s="6">
        <f>D6+D30</f>
        <v>159739241.03</v>
      </c>
      <c r="E5" s="6">
        <f>E6+E30</f>
        <v>1003663339</v>
      </c>
      <c r="F5" s="6">
        <f>F6+F30</f>
        <v>223756231.59</v>
      </c>
      <c r="G5" s="4"/>
    </row>
    <row r="6" spans="1:7">
      <c r="A6" s="5" t="s">
        <v>75</v>
      </c>
      <c r="B6" s="19" t="s">
        <v>0</v>
      </c>
      <c r="C6" s="7">
        <f>SUM(C7+C8+C9+C14+C15+C20+C21+C24+C27+C28)</f>
        <v>187762100</v>
      </c>
      <c r="D6" s="7">
        <f>SUM(D7+D8+D9+D14+D15+D20+D21+D24+D27+D28)</f>
        <v>40790780.809999995</v>
      </c>
      <c r="E6" s="7">
        <f>SUM(E7+E8+E9+E14+E15+E20+E21+E24+E27)</f>
        <v>206013773.38</v>
      </c>
      <c r="F6" s="7">
        <f>SUM(F7+F8+F9+F14+F15+F20+F21+F24+F27+F28)</f>
        <v>43625623.090000011</v>
      </c>
      <c r="G6" s="4">
        <f>SUM(F6-D6)</f>
        <v>2834842.2800000161</v>
      </c>
    </row>
    <row r="7" spans="1:7">
      <c r="A7" s="26" t="s">
        <v>76</v>
      </c>
      <c r="B7" s="27" t="s">
        <v>1</v>
      </c>
      <c r="C7" s="25">
        <v>150861000</v>
      </c>
      <c r="D7" s="25">
        <v>31867605.530000001</v>
      </c>
      <c r="E7" s="28">
        <v>168447973.38</v>
      </c>
      <c r="F7" s="28">
        <v>35768659.799999997</v>
      </c>
      <c r="G7" s="25">
        <f t="shared" ref="G7:G28" si="0">SUM(F7-D7)</f>
        <v>3901054.2699999958</v>
      </c>
    </row>
    <row r="8" spans="1:7" ht="27">
      <c r="A8" s="29" t="s">
        <v>77</v>
      </c>
      <c r="B8" s="30" t="s">
        <v>2</v>
      </c>
      <c r="C8" s="25">
        <v>17177000</v>
      </c>
      <c r="D8" s="25">
        <v>4638051.8600000003</v>
      </c>
      <c r="E8" s="28">
        <v>19000000</v>
      </c>
      <c r="F8" s="28">
        <v>4187729.35</v>
      </c>
      <c r="G8" s="25">
        <f t="shared" si="0"/>
        <v>-450322.51000000024</v>
      </c>
    </row>
    <row r="9" spans="1:7">
      <c r="A9" s="31" t="s">
        <v>78</v>
      </c>
      <c r="B9" s="32" t="s">
        <v>4</v>
      </c>
      <c r="C9" s="33">
        <f>SUM(C10+C11+C12+C13)</f>
        <v>8870000</v>
      </c>
      <c r="D9" s="33">
        <f>SUM(D10+D11+D12+D13)</f>
        <v>1477506.73</v>
      </c>
      <c r="E9" s="33">
        <f>SUM(E10+E11+E12+E13)</f>
        <v>7848000</v>
      </c>
      <c r="F9" s="33">
        <f>SUM(F10+F11+F12+F13)</f>
        <v>1526337.9400000002</v>
      </c>
      <c r="G9" s="25">
        <f t="shared" si="0"/>
        <v>48831.210000000196</v>
      </c>
    </row>
    <row r="10" spans="1:7" ht="27">
      <c r="A10" s="31" t="s">
        <v>79</v>
      </c>
      <c r="B10" s="32" t="s">
        <v>5</v>
      </c>
      <c r="C10" s="25">
        <v>5145000</v>
      </c>
      <c r="D10" s="25">
        <v>481316.23</v>
      </c>
      <c r="E10" s="34">
        <v>4538000</v>
      </c>
      <c r="F10" s="34">
        <v>503650.87</v>
      </c>
      <c r="G10" s="25">
        <f t="shared" si="0"/>
        <v>22334.640000000014</v>
      </c>
    </row>
    <row r="11" spans="1:7">
      <c r="A11" s="23" t="s">
        <v>80</v>
      </c>
      <c r="B11" s="35" t="s">
        <v>6</v>
      </c>
      <c r="C11" s="25">
        <v>3541000</v>
      </c>
      <c r="D11" s="25">
        <v>922847.98</v>
      </c>
      <c r="E11" s="34">
        <v>3069000</v>
      </c>
      <c r="F11" s="34">
        <v>935735.73</v>
      </c>
      <c r="G11" s="25">
        <f t="shared" si="0"/>
        <v>12887.75</v>
      </c>
    </row>
    <row r="12" spans="1:7">
      <c r="A12" s="23" t="s">
        <v>81</v>
      </c>
      <c r="B12" s="35" t="s">
        <v>7</v>
      </c>
      <c r="C12" s="25">
        <v>158000</v>
      </c>
      <c r="D12" s="25">
        <v>52342.52</v>
      </c>
      <c r="E12" s="34">
        <v>213000</v>
      </c>
      <c r="F12" s="34">
        <v>62951.34</v>
      </c>
      <c r="G12" s="25">
        <f t="shared" si="0"/>
        <v>10608.82</v>
      </c>
    </row>
    <row r="13" spans="1:7" ht="27">
      <c r="A13" s="23" t="s">
        <v>82</v>
      </c>
      <c r="B13" s="35" t="s">
        <v>8</v>
      </c>
      <c r="C13" s="25">
        <v>26000</v>
      </c>
      <c r="D13" s="25">
        <v>21000</v>
      </c>
      <c r="E13" s="34">
        <v>28000</v>
      </c>
      <c r="F13" s="34">
        <v>24000</v>
      </c>
      <c r="G13" s="25">
        <f t="shared" si="0"/>
        <v>3000</v>
      </c>
    </row>
    <row r="14" spans="1:7">
      <c r="A14" s="23" t="s">
        <v>83</v>
      </c>
      <c r="B14" s="35" t="s">
        <v>9</v>
      </c>
      <c r="C14" s="25">
        <v>826000</v>
      </c>
      <c r="D14" s="25">
        <v>161133.4</v>
      </c>
      <c r="E14" s="28">
        <v>850000</v>
      </c>
      <c r="F14" s="28">
        <v>285606</v>
      </c>
      <c r="G14" s="25">
        <f t="shared" si="0"/>
        <v>124472.6</v>
      </c>
    </row>
    <row r="15" spans="1:7" ht="27">
      <c r="A15" s="23" t="s">
        <v>84</v>
      </c>
      <c r="B15" s="35" t="s">
        <v>10</v>
      </c>
      <c r="C15" s="25">
        <f>SUM(C16+C17+C18+C19)</f>
        <v>4265000</v>
      </c>
      <c r="D15" s="25">
        <f>SUM(D16+D17+D18+D19)</f>
        <v>793101.1</v>
      </c>
      <c r="E15" s="28">
        <v>5079000</v>
      </c>
      <c r="F15" s="28">
        <v>577344.69999999995</v>
      </c>
      <c r="G15" s="25">
        <f t="shared" si="0"/>
        <v>-215756.40000000002</v>
      </c>
    </row>
    <row r="16" spans="1:7" ht="54">
      <c r="A16" s="23" t="s">
        <v>85</v>
      </c>
      <c r="B16" s="35" t="s">
        <v>11</v>
      </c>
      <c r="C16" s="25">
        <v>2000000</v>
      </c>
      <c r="D16" s="25">
        <v>354548.54</v>
      </c>
      <c r="E16" s="8">
        <v>2000000</v>
      </c>
      <c r="F16" s="8">
        <v>258746.47</v>
      </c>
      <c r="G16" s="25">
        <f t="shared" si="0"/>
        <v>-95802.069999999978</v>
      </c>
    </row>
    <row r="17" spans="1:7" ht="67.5">
      <c r="A17" s="23" t="s">
        <v>86</v>
      </c>
      <c r="B17" s="36" t="s">
        <v>12</v>
      </c>
      <c r="C17" s="25">
        <v>400000</v>
      </c>
      <c r="D17" s="25">
        <v>117389.33</v>
      </c>
      <c r="E17" s="8">
        <v>579000</v>
      </c>
      <c r="F17" s="8">
        <v>71317.149999999994</v>
      </c>
      <c r="G17" s="25">
        <f t="shared" si="0"/>
        <v>-46072.180000000008</v>
      </c>
    </row>
    <row r="18" spans="1:7" ht="27">
      <c r="A18" s="23" t="s">
        <v>87</v>
      </c>
      <c r="B18" s="35" t="s">
        <v>13</v>
      </c>
      <c r="C18" s="25">
        <v>1700000</v>
      </c>
      <c r="D18" s="25">
        <v>285270.78000000003</v>
      </c>
      <c r="E18" s="8">
        <v>2200000</v>
      </c>
      <c r="F18" s="8">
        <v>172643.99</v>
      </c>
      <c r="G18" s="25">
        <f t="shared" si="0"/>
        <v>-112626.79000000004</v>
      </c>
    </row>
    <row r="19" spans="1:7" ht="67.5">
      <c r="A19" s="23" t="s">
        <v>88</v>
      </c>
      <c r="B19" s="36" t="s">
        <v>14</v>
      </c>
      <c r="C19" s="25">
        <v>165000</v>
      </c>
      <c r="D19" s="25">
        <v>35892.449999999997</v>
      </c>
      <c r="E19" s="34">
        <v>300000</v>
      </c>
      <c r="F19" s="34">
        <v>74637.09</v>
      </c>
      <c r="G19" s="25">
        <f t="shared" si="0"/>
        <v>38744.639999999999</v>
      </c>
    </row>
    <row r="20" spans="1:7">
      <c r="A20" s="23" t="s">
        <v>89</v>
      </c>
      <c r="B20" s="35" t="s">
        <v>15</v>
      </c>
      <c r="C20" s="25">
        <v>162100</v>
      </c>
      <c r="D20" s="25">
        <v>42534.28</v>
      </c>
      <c r="E20" s="28">
        <v>124000</v>
      </c>
      <c r="F20" s="28">
        <v>137323.06</v>
      </c>
      <c r="G20" s="25">
        <f t="shared" si="0"/>
        <v>94788.78</v>
      </c>
    </row>
    <row r="21" spans="1:7" ht="27">
      <c r="A21" s="23" t="s">
        <v>90</v>
      </c>
      <c r="B21" s="35" t="s">
        <v>16</v>
      </c>
      <c r="C21" s="25">
        <f>SUM(C22+C23)</f>
        <v>2500000</v>
      </c>
      <c r="D21" s="25">
        <f>SUM(D22+D23)</f>
        <v>590370.52999999991</v>
      </c>
      <c r="E21" s="25">
        <f>SUM(E22+E23)</f>
        <v>3029000</v>
      </c>
      <c r="F21" s="25">
        <f>SUM(F22+F23)</f>
        <v>713135.35</v>
      </c>
      <c r="G21" s="25">
        <f t="shared" si="0"/>
        <v>122764.82000000007</v>
      </c>
    </row>
    <row r="22" spans="1:7">
      <c r="A22" s="23" t="s">
        <v>91</v>
      </c>
      <c r="B22" s="35" t="s">
        <v>17</v>
      </c>
      <c r="C22" s="25">
        <v>2350000</v>
      </c>
      <c r="D22" s="25">
        <v>584851.21</v>
      </c>
      <c r="E22" s="34">
        <v>2830000</v>
      </c>
      <c r="F22" s="34">
        <v>435434.22</v>
      </c>
      <c r="G22" s="25">
        <f t="shared" si="0"/>
        <v>-149416.99</v>
      </c>
    </row>
    <row r="23" spans="1:7">
      <c r="A23" s="23" t="s">
        <v>92</v>
      </c>
      <c r="B23" s="35" t="s">
        <v>18</v>
      </c>
      <c r="C23" s="25">
        <v>150000</v>
      </c>
      <c r="D23" s="25">
        <v>5519.32</v>
      </c>
      <c r="E23" s="34">
        <v>199000</v>
      </c>
      <c r="F23" s="34">
        <v>277701.13</v>
      </c>
      <c r="G23" s="25">
        <f t="shared" si="0"/>
        <v>272181.81</v>
      </c>
    </row>
    <row r="24" spans="1:7">
      <c r="A24" s="23" t="s">
        <v>93</v>
      </c>
      <c r="B24" s="35" t="s">
        <v>21</v>
      </c>
      <c r="C24" s="25">
        <f>SUM(C25+C26)</f>
        <v>1600000</v>
      </c>
      <c r="D24" s="25">
        <f>SUM(D25+D26)</f>
        <v>192932.33000000002</v>
      </c>
      <c r="E24" s="25">
        <f>SUM(E25+E26)</f>
        <v>1135800</v>
      </c>
      <c r="F24" s="25">
        <f>SUM(F25+F26)</f>
        <v>259116.31</v>
      </c>
      <c r="G24" s="25">
        <f t="shared" si="0"/>
        <v>66183.979999999981</v>
      </c>
    </row>
    <row r="25" spans="1:7" ht="54">
      <c r="A25" s="23" t="s">
        <v>94</v>
      </c>
      <c r="B25" s="36" t="s">
        <v>22</v>
      </c>
      <c r="C25" s="25">
        <v>500000</v>
      </c>
      <c r="D25" s="25">
        <v>86934.25</v>
      </c>
      <c r="E25" s="8">
        <v>335800</v>
      </c>
      <c r="F25" s="8">
        <v>84772.04</v>
      </c>
      <c r="G25" s="25">
        <f t="shared" si="0"/>
        <v>-2162.2100000000064</v>
      </c>
    </row>
    <row r="26" spans="1:7" ht="27">
      <c r="A26" s="23" t="s">
        <v>95</v>
      </c>
      <c r="B26" s="35" t="s">
        <v>23</v>
      </c>
      <c r="C26" s="25">
        <v>1100000</v>
      </c>
      <c r="D26" s="25">
        <v>105998.08</v>
      </c>
      <c r="E26" s="34">
        <v>800000</v>
      </c>
      <c r="F26" s="34">
        <v>174344.27</v>
      </c>
      <c r="G26" s="25">
        <f t="shared" si="0"/>
        <v>68346.189999999988</v>
      </c>
    </row>
    <row r="27" spans="1:7">
      <c r="A27" s="23" t="s">
        <v>96</v>
      </c>
      <c r="B27" s="35" t="s">
        <v>24</v>
      </c>
      <c r="C27" s="25">
        <v>1500000</v>
      </c>
      <c r="D27" s="25">
        <v>356708.43</v>
      </c>
      <c r="E27" s="28">
        <v>500000</v>
      </c>
      <c r="F27" s="28">
        <v>170409.24</v>
      </c>
      <c r="G27" s="25">
        <f t="shared" si="0"/>
        <v>-186299.19</v>
      </c>
    </row>
    <row r="28" spans="1:7">
      <c r="A28" s="23" t="s">
        <v>97</v>
      </c>
      <c r="B28" s="35" t="s">
        <v>25</v>
      </c>
      <c r="C28" s="25">
        <v>1000</v>
      </c>
      <c r="D28" s="25">
        <f>SUM(D29)</f>
        <v>670836.62</v>
      </c>
      <c r="E28" s="25">
        <f ca="1">SUM(E29)</f>
        <v>0</v>
      </c>
      <c r="F28" s="28">
        <v>-38.659999999999997</v>
      </c>
      <c r="G28" s="25">
        <f t="shared" si="0"/>
        <v>-670875.28</v>
      </c>
    </row>
    <row r="29" spans="1:7">
      <c r="A29" s="23" t="s">
        <v>98</v>
      </c>
      <c r="B29" s="35" t="s">
        <v>26</v>
      </c>
      <c r="C29" s="25">
        <v>0</v>
      </c>
      <c r="D29" s="25">
        <v>670836.62</v>
      </c>
      <c r="E29" s="25">
        <f ca="1">SUM(E29)</f>
        <v>0</v>
      </c>
      <c r="F29" s="28">
        <v>-38.659999999999997</v>
      </c>
      <c r="G29" s="25">
        <f>SUM(F29-D29)</f>
        <v>-670875.28</v>
      </c>
    </row>
    <row r="30" spans="1:7">
      <c r="A30" s="9" t="s">
        <v>99</v>
      </c>
      <c r="B30" s="20" t="s">
        <v>29</v>
      </c>
      <c r="C30" s="6">
        <f>C31+C60+C63+C69</f>
        <v>601650655</v>
      </c>
      <c r="D30" s="6">
        <f>D31+D60+D63+D69</f>
        <v>118948460.22</v>
      </c>
      <c r="E30" s="6">
        <f>E31+E60+E63+E69</f>
        <v>797649565.62</v>
      </c>
      <c r="F30" s="6">
        <f>F31+F60+F63+F69</f>
        <v>180130608.5</v>
      </c>
      <c r="G30" s="4">
        <f>SUM(F30-D30)</f>
        <v>61182148.280000001</v>
      </c>
    </row>
    <row r="31" spans="1:7" ht="27">
      <c r="A31" s="9" t="s">
        <v>100</v>
      </c>
      <c r="B31" s="20" t="s">
        <v>30</v>
      </c>
      <c r="C31" s="6">
        <f>C32+C37+C42+C57</f>
        <v>601650655</v>
      </c>
      <c r="D31" s="6">
        <f>D32+D37+D42+D57</f>
        <v>127999523.50999999</v>
      </c>
      <c r="E31" s="6">
        <f>E32+E37+E42+E57</f>
        <v>797649565.62</v>
      </c>
      <c r="F31" s="6">
        <f>F32+F37+F42+F57</f>
        <v>178152008.56</v>
      </c>
      <c r="G31" s="4">
        <f t="shared" ref="G31:G70" si="1">SUM(F31-D31)</f>
        <v>50152485.050000012</v>
      </c>
    </row>
    <row r="32" spans="1:7">
      <c r="A32" s="37" t="s">
        <v>108</v>
      </c>
      <c r="B32" s="38" t="s">
        <v>31</v>
      </c>
      <c r="C32" s="10">
        <v>188499900</v>
      </c>
      <c r="D32" s="10">
        <v>47106000</v>
      </c>
      <c r="E32" s="39">
        <v>203799000</v>
      </c>
      <c r="F32" s="39">
        <v>50934624</v>
      </c>
      <c r="G32" s="25">
        <f t="shared" si="1"/>
        <v>3828624</v>
      </c>
    </row>
    <row r="33" spans="1:7">
      <c r="A33" s="37" t="s">
        <v>103</v>
      </c>
      <c r="B33" s="38" t="s">
        <v>32</v>
      </c>
      <c r="C33" s="10">
        <v>161763800</v>
      </c>
      <c r="D33" s="10">
        <v>40425000</v>
      </c>
      <c r="E33" s="11">
        <v>152412500</v>
      </c>
      <c r="F33" s="11">
        <v>38088000</v>
      </c>
      <c r="G33" s="25">
        <f t="shared" si="1"/>
        <v>-2337000</v>
      </c>
    </row>
    <row r="34" spans="1:7" ht="27">
      <c r="A34" s="37" t="s">
        <v>104</v>
      </c>
      <c r="B34" s="38" t="s">
        <v>33</v>
      </c>
      <c r="C34" s="10">
        <v>161763800</v>
      </c>
      <c r="D34" s="10">
        <v>40425000</v>
      </c>
      <c r="E34" s="12">
        <v>152412500</v>
      </c>
      <c r="F34" s="12">
        <v>38088000</v>
      </c>
      <c r="G34" s="25">
        <f t="shared" si="1"/>
        <v>-2337000</v>
      </c>
    </row>
    <row r="35" spans="1:7" ht="27">
      <c r="A35" s="37" t="s">
        <v>109</v>
      </c>
      <c r="B35" s="38" t="s">
        <v>34</v>
      </c>
      <c r="C35" s="10">
        <v>26736100</v>
      </c>
      <c r="D35" s="10">
        <v>6681000</v>
      </c>
      <c r="E35" s="11">
        <v>51386500</v>
      </c>
      <c r="F35" s="11">
        <v>12846624</v>
      </c>
      <c r="G35" s="25">
        <f t="shared" si="1"/>
        <v>6165624</v>
      </c>
    </row>
    <row r="36" spans="1:7" ht="27">
      <c r="A36" s="37" t="s">
        <v>110</v>
      </c>
      <c r="B36" s="38" t="s">
        <v>35</v>
      </c>
      <c r="C36" s="10">
        <v>26736100</v>
      </c>
      <c r="D36" s="10">
        <v>6681000</v>
      </c>
      <c r="E36" s="12">
        <v>51386500</v>
      </c>
      <c r="F36" s="12">
        <v>12846624</v>
      </c>
      <c r="G36" s="25">
        <f>SUM(F36-D36)</f>
        <v>6165624</v>
      </c>
    </row>
    <row r="37" spans="1:7" ht="27">
      <c r="A37" s="37" t="s">
        <v>105</v>
      </c>
      <c r="B37" s="38" t="s">
        <v>36</v>
      </c>
      <c r="C37" s="10">
        <v>61892270</v>
      </c>
      <c r="D37" s="10">
        <v>1949982.23</v>
      </c>
      <c r="E37" s="39">
        <v>211146524.12</v>
      </c>
      <c r="F37" s="39">
        <v>47111376.07</v>
      </c>
      <c r="G37" s="25">
        <f t="shared" si="1"/>
        <v>45161393.840000004</v>
      </c>
    </row>
    <row r="38" spans="1:7" ht="27">
      <c r="A38" s="37" t="s">
        <v>106</v>
      </c>
      <c r="B38" s="38" t="s">
        <v>37</v>
      </c>
      <c r="C38" s="10"/>
      <c r="D38" s="10"/>
      <c r="E38" s="11">
        <v>34765700</v>
      </c>
      <c r="F38" s="11">
        <v>0</v>
      </c>
      <c r="G38" s="25">
        <f t="shared" si="1"/>
        <v>0</v>
      </c>
    </row>
    <row r="39" spans="1:7" ht="27">
      <c r="A39" s="37" t="s">
        <v>107</v>
      </c>
      <c r="B39" s="38" t="s">
        <v>38</v>
      </c>
      <c r="C39" s="10"/>
      <c r="D39" s="10"/>
      <c r="E39" s="12">
        <v>34765700</v>
      </c>
      <c r="F39" s="12">
        <v>0</v>
      </c>
      <c r="G39" s="25">
        <f t="shared" si="1"/>
        <v>0</v>
      </c>
    </row>
    <row r="40" spans="1:7">
      <c r="A40" s="37" t="s">
        <v>111</v>
      </c>
      <c r="B40" s="38" t="s">
        <v>39</v>
      </c>
      <c r="C40" s="10">
        <v>61892270</v>
      </c>
      <c r="D40" s="10">
        <v>1949982.23</v>
      </c>
      <c r="E40" s="11">
        <v>176380824.12</v>
      </c>
      <c r="F40" s="11">
        <v>47111376.07</v>
      </c>
      <c r="G40" s="25">
        <f t="shared" si="1"/>
        <v>45161393.840000004</v>
      </c>
    </row>
    <row r="41" spans="1:7">
      <c r="A41" s="37" t="s">
        <v>112</v>
      </c>
      <c r="B41" s="38" t="s">
        <v>40</v>
      </c>
      <c r="C41" s="10">
        <v>61892270</v>
      </c>
      <c r="D41" s="10">
        <v>1949982.23</v>
      </c>
      <c r="E41" s="12">
        <v>176380824.12</v>
      </c>
      <c r="F41" s="12">
        <v>47111376.07</v>
      </c>
      <c r="G41" s="25">
        <f t="shared" si="1"/>
        <v>45161393.840000004</v>
      </c>
    </row>
    <row r="42" spans="1:7">
      <c r="A42" s="37" t="s">
        <v>113</v>
      </c>
      <c r="B42" s="38" t="s">
        <v>41</v>
      </c>
      <c r="C42" s="10">
        <v>345855735</v>
      </c>
      <c r="D42" s="10">
        <v>78938041.280000001</v>
      </c>
      <c r="E42" s="39">
        <v>378820001.5</v>
      </c>
      <c r="F42" s="39">
        <v>80104008.489999995</v>
      </c>
      <c r="G42" s="25">
        <f t="shared" si="1"/>
        <v>1165967.2099999934</v>
      </c>
    </row>
    <row r="43" spans="1:7" ht="27">
      <c r="A43" s="37" t="s">
        <v>114</v>
      </c>
      <c r="B43" s="38" t="s">
        <v>42</v>
      </c>
      <c r="C43" s="10">
        <v>22418435</v>
      </c>
      <c r="D43" s="10">
        <v>3537516.28</v>
      </c>
      <c r="E43" s="11">
        <v>31051992</v>
      </c>
      <c r="F43" s="11">
        <v>4104008.49</v>
      </c>
      <c r="G43" s="25">
        <f t="shared" si="1"/>
        <v>566492.21000000043</v>
      </c>
    </row>
    <row r="44" spans="1:7" ht="27">
      <c r="A44" s="37" t="s">
        <v>115</v>
      </c>
      <c r="B44" s="38" t="s">
        <v>43</v>
      </c>
      <c r="C44" s="10">
        <v>22418435</v>
      </c>
      <c r="D44" s="10">
        <v>3537516.28</v>
      </c>
      <c r="E44" s="12">
        <v>31051992</v>
      </c>
      <c r="F44" s="12">
        <v>4104008.49</v>
      </c>
      <c r="G44" s="25">
        <f t="shared" si="1"/>
        <v>566492.21000000043</v>
      </c>
    </row>
    <row r="45" spans="1:7" ht="54">
      <c r="A45" s="37" t="s">
        <v>116</v>
      </c>
      <c r="B45" s="38" t="s">
        <v>44</v>
      </c>
      <c r="C45" s="10">
        <v>3955300</v>
      </c>
      <c r="D45" s="10">
        <v>1050000</v>
      </c>
      <c r="E45" s="11">
        <v>3377800</v>
      </c>
      <c r="F45" s="11">
        <v>0</v>
      </c>
      <c r="G45" s="25">
        <f t="shared" si="1"/>
        <v>-1050000</v>
      </c>
    </row>
    <row r="46" spans="1:7" ht="54">
      <c r="A46" s="37" t="s">
        <v>117</v>
      </c>
      <c r="B46" s="38" t="s">
        <v>45</v>
      </c>
      <c r="C46" s="10">
        <v>3955300</v>
      </c>
      <c r="D46" s="10">
        <v>1050000</v>
      </c>
      <c r="E46" s="12">
        <v>3377800</v>
      </c>
      <c r="F46" s="12">
        <v>0</v>
      </c>
      <c r="G46" s="25">
        <f t="shared" si="1"/>
        <v>-1050000</v>
      </c>
    </row>
    <row r="47" spans="1:7" ht="27">
      <c r="A47" s="37" t="s">
        <v>118</v>
      </c>
      <c r="B47" s="38" t="s">
        <v>46</v>
      </c>
      <c r="C47" s="10">
        <v>1349400</v>
      </c>
      <c r="D47" s="10">
        <v>337350</v>
      </c>
      <c r="E47" s="11">
        <v>1523000</v>
      </c>
      <c r="F47" s="11">
        <v>0</v>
      </c>
      <c r="G47" s="25">
        <f t="shared" si="1"/>
        <v>-337350</v>
      </c>
    </row>
    <row r="48" spans="1:7" ht="40.5">
      <c r="A48" s="37" t="s">
        <v>119</v>
      </c>
      <c r="B48" s="38" t="s">
        <v>47</v>
      </c>
      <c r="C48" s="10">
        <v>1349400</v>
      </c>
      <c r="D48" s="10">
        <v>337350</v>
      </c>
      <c r="E48" s="12">
        <v>1523000</v>
      </c>
      <c r="F48" s="12">
        <v>0</v>
      </c>
      <c r="G48" s="25">
        <f t="shared" si="1"/>
        <v>-337350</v>
      </c>
    </row>
    <row r="49" spans="1:7" ht="40.5">
      <c r="A49" s="37" t="s">
        <v>120</v>
      </c>
      <c r="B49" s="38" t="s">
        <v>48</v>
      </c>
      <c r="C49" s="10">
        <v>5000</v>
      </c>
      <c r="D49" s="10">
        <v>0</v>
      </c>
      <c r="E49" s="11">
        <v>6000</v>
      </c>
      <c r="F49" s="11">
        <v>0</v>
      </c>
      <c r="G49" s="25">
        <f t="shared" si="1"/>
        <v>0</v>
      </c>
    </row>
    <row r="50" spans="1:7" ht="40.5">
      <c r="A50" s="37" t="s">
        <v>121</v>
      </c>
      <c r="B50" s="38" t="s">
        <v>49</v>
      </c>
      <c r="C50" s="10">
        <v>5000</v>
      </c>
      <c r="D50" s="10">
        <v>0</v>
      </c>
      <c r="E50" s="12">
        <v>6000</v>
      </c>
      <c r="F50" s="12">
        <v>0</v>
      </c>
      <c r="G50" s="25">
        <f t="shared" si="1"/>
        <v>0</v>
      </c>
    </row>
    <row r="51" spans="1:7" ht="27">
      <c r="A51" s="13" t="s">
        <v>124</v>
      </c>
      <c r="B51" s="21" t="s">
        <v>122</v>
      </c>
      <c r="C51" s="10"/>
      <c r="D51" s="10"/>
      <c r="E51" s="11">
        <v>246295.5</v>
      </c>
      <c r="F51" s="11">
        <v>0</v>
      </c>
      <c r="G51" s="25">
        <f>SUM(F51-D51)</f>
        <v>0</v>
      </c>
    </row>
    <row r="52" spans="1:7" ht="27">
      <c r="A52" s="14" t="s">
        <v>125</v>
      </c>
      <c r="B52" s="22" t="s">
        <v>123</v>
      </c>
      <c r="C52" s="10"/>
      <c r="D52" s="10"/>
      <c r="E52" s="12">
        <v>246295.5</v>
      </c>
      <c r="F52" s="12">
        <v>0</v>
      </c>
      <c r="G52" s="25">
        <f>SUM(F52-D52)</f>
        <v>0</v>
      </c>
    </row>
    <row r="53" spans="1:7" ht="27">
      <c r="A53" s="37" t="s">
        <v>126</v>
      </c>
      <c r="B53" s="38" t="s">
        <v>50</v>
      </c>
      <c r="C53" s="10">
        <v>52700</v>
      </c>
      <c r="D53" s="10">
        <v>13175</v>
      </c>
      <c r="E53" s="11">
        <v>53214</v>
      </c>
      <c r="F53" s="11">
        <v>0</v>
      </c>
      <c r="G53" s="25">
        <f t="shared" si="1"/>
        <v>-13175</v>
      </c>
    </row>
    <row r="54" spans="1:7" ht="27">
      <c r="A54" s="37" t="s">
        <v>127</v>
      </c>
      <c r="B54" s="38" t="s">
        <v>51</v>
      </c>
      <c r="C54" s="10">
        <v>52700</v>
      </c>
      <c r="D54" s="10">
        <v>13175</v>
      </c>
      <c r="E54" s="12">
        <v>53214</v>
      </c>
      <c r="F54" s="12">
        <v>0</v>
      </c>
      <c r="G54" s="25">
        <f t="shared" si="1"/>
        <v>-13175</v>
      </c>
    </row>
    <row r="55" spans="1:7">
      <c r="A55" s="37" t="s">
        <v>128</v>
      </c>
      <c r="B55" s="38" t="s">
        <v>52</v>
      </c>
      <c r="C55" s="10">
        <v>318074900</v>
      </c>
      <c r="D55" s="10">
        <v>74000000</v>
      </c>
      <c r="E55" s="11">
        <v>342561700</v>
      </c>
      <c r="F55" s="11">
        <v>76000000</v>
      </c>
      <c r="G55" s="25">
        <f t="shared" si="1"/>
        <v>2000000</v>
      </c>
    </row>
    <row r="56" spans="1:7">
      <c r="A56" s="37" t="s">
        <v>129</v>
      </c>
      <c r="B56" s="38" t="s">
        <v>53</v>
      </c>
      <c r="C56" s="10">
        <v>318074900</v>
      </c>
      <c r="D56" s="10">
        <v>74000000</v>
      </c>
      <c r="E56" s="12">
        <v>342561700</v>
      </c>
      <c r="F56" s="12">
        <v>76000000</v>
      </c>
      <c r="G56" s="25">
        <f t="shared" si="1"/>
        <v>2000000</v>
      </c>
    </row>
    <row r="57" spans="1:7">
      <c r="A57" s="37" t="s">
        <v>130</v>
      </c>
      <c r="B57" s="38" t="s">
        <v>54</v>
      </c>
      <c r="C57" s="10">
        <v>5402750</v>
      </c>
      <c r="D57" s="10">
        <v>5500</v>
      </c>
      <c r="E57" s="39">
        <v>3884040</v>
      </c>
      <c r="F57" s="39">
        <v>2000</v>
      </c>
      <c r="G57" s="25">
        <f t="shared" si="1"/>
        <v>-3500</v>
      </c>
    </row>
    <row r="58" spans="1:7" ht="40.5">
      <c r="A58" s="37" t="s">
        <v>143</v>
      </c>
      <c r="B58" s="38" t="s">
        <v>55</v>
      </c>
      <c r="C58" s="10">
        <v>5402750</v>
      </c>
      <c r="D58" s="10">
        <v>5500</v>
      </c>
      <c r="E58" s="11">
        <v>3884040</v>
      </c>
      <c r="F58" s="11">
        <v>2000</v>
      </c>
      <c r="G58" s="25">
        <f t="shared" si="1"/>
        <v>-3500</v>
      </c>
    </row>
    <row r="59" spans="1:7" ht="54">
      <c r="A59" s="37" t="s">
        <v>144</v>
      </c>
      <c r="B59" s="38" t="s">
        <v>56</v>
      </c>
      <c r="C59" s="10">
        <v>5402750</v>
      </c>
      <c r="D59" s="10">
        <v>5500</v>
      </c>
      <c r="E59" s="12">
        <v>3884040</v>
      </c>
      <c r="F59" s="12">
        <v>2000</v>
      </c>
      <c r="G59" s="25">
        <f t="shared" si="1"/>
        <v>-3500</v>
      </c>
    </row>
    <row r="60" spans="1:7">
      <c r="A60" s="37" t="s">
        <v>140</v>
      </c>
      <c r="B60" s="38" t="s">
        <v>57</v>
      </c>
      <c r="C60" s="24">
        <v>0</v>
      </c>
      <c r="D60" s="24">
        <v>0</v>
      </c>
      <c r="E60" s="40">
        <v>0</v>
      </c>
      <c r="F60" s="40">
        <v>29700</v>
      </c>
      <c r="G60" s="25">
        <f t="shared" si="1"/>
        <v>29700</v>
      </c>
    </row>
    <row r="61" spans="1:7">
      <c r="A61" s="37" t="s">
        <v>141</v>
      </c>
      <c r="B61" s="38" t="s">
        <v>58</v>
      </c>
      <c r="C61" s="24">
        <v>0</v>
      </c>
      <c r="D61" s="24">
        <v>0</v>
      </c>
      <c r="E61" s="39">
        <v>0</v>
      </c>
      <c r="F61" s="39">
        <v>29700</v>
      </c>
      <c r="G61" s="25">
        <f t="shared" si="1"/>
        <v>29700</v>
      </c>
    </row>
    <row r="62" spans="1:7">
      <c r="A62" s="37" t="s">
        <v>142</v>
      </c>
      <c r="B62" s="38" t="s">
        <v>58</v>
      </c>
      <c r="C62" s="24">
        <v>0</v>
      </c>
      <c r="D62" s="24">
        <v>0</v>
      </c>
      <c r="E62" s="11">
        <v>0</v>
      </c>
      <c r="F62" s="11">
        <v>29700</v>
      </c>
      <c r="G62" s="25">
        <f t="shared" si="1"/>
        <v>29700</v>
      </c>
    </row>
    <row r="63" spans="1:7" ht="67.5">
      <c r="A63" s="37" t="s">
        <v>135</v>
      </c>
      <c r="B63" s="38" t="s">
        <v>59</v>
      </c>
      <c r="C63" s="24">
        <v>0</v>
      </c>
      <c r="D63" s="24">
        <v>498817.28000000003</v>
      </c>
      <c r="E63" s="24">
        <v>0</v>
      </c>
      <c r="F63" s="40">
        <v>1952297.94</v>
      </c>
      <c r="G63" s="25">
        <f t="shared" si="1"/>
        <v>1453480.66</v>
      </c>
    </row>
    <row r="64" spans="1:7" ht="27">
      <c r="A64" s="37" t="s">
        <v>138</v>
      </c>
      <c r="B64" s="38" t="s">
        <v>60</v>
      </c>
      <c r="C64" s="24">
        <v>0</v>
      </c>
      <c r="D64" s="24">
        <v>498817.28000000003</v>
      </c>
      <c r="E64" s="24">
        <v>0</v>
      </c>
      <c r="F64" s="39">
        <v>1952297.94</v>
      </c>
      <c r="G64" s="25">
        <f t="shared" si="1"/>
        <v>1453480.66</v>
      </c>
    </row>
    <row r="65" spans="1:7" ht="27">
      <c r="A65" s="37" t="s">
        <v>136</v>
      </c>
      <c r="B65" s="38" t="s">
        <v>61</v>
      </c>
      <c r="C65" s="24">
        <v>0</v>
      </c>
      <c r="D65" s="24">
        <v>498817.28000000003</v>
      </c>
      <c r="E65" s="24">
        <v>0</v>
      </c>
      <c r="F65" s="11">
        <v>1952297.94</v>
      </c>
      <c r="G65" s="25">
        <f t="shared" si="1"/>
        <v>1453480.66</v>
      </c>
    </row>
    <row r="66" spans="1:7" ht="27">
      <c r="A66" s="37" t="s">
        <v>136</v>
      </c>
      <c r="B66" s="38" t="s">
        <v>61</v>
      </c>
      <c r="C66" s="24">
        <v>0</v>
      </c>
      <c r="D66" s="24">
        <v>474702.26</v>
      </c>
      <c r="E66" s="24">
        <v>0</v>
      </c>
      <c r="F66" s="12">
        <v>1952297.94</v>
      </c>
      <c r="G66" s="25">
        <f t="shared" si="1"/>
        <v>1477595.68</v>
      </c>
    </row>
    <row r="67" spans="1:7" ht="27">
      <c r="A67" s="37" t="s">
        <v>139</v>
      </c>
      <c r="B67" s="38" t="s">
        <v>62</v>
      </c>
      <c r="C67" s="24">
        <v>0</v>
      </c>
      <c r="D67" s="24">
        <v>474702.26</v>
      </c>
      <c r="E67" s="24">
        <v>0</v>
      </c>
      <c r="F67" s="15">
        <v>1952297.94</v>
      </c>
      <c r="G67" s="25">
        <f t="shared" si="1"/>
        <v>1477595.68</v>
      </c>
    </row>
    <row r="68" spans="1:7" ht="40.5">
      <c r="A68" s="37" t="s">
        <v>137</v>
      </c>
      <c r="B68" s="38" t="s">
        <v>68</v>
      </c>
      <c r="C68" s="24">
        <v>0</v>
      </c>
      <c r="D68" s="24">
        <v>24115.02</v>
      </c>
      <c r="E68" s="24">
        <v>0</v>
      </c>
      <c r="F68" s="40">
        <v>0</v>
      </c>
      <c r="G68" s="25">
        <f t="shared" si="1"/>
        <v>-24115.02</v>
      </c>
    </row>
    <row r="69" spans="1:7" ht="40.5">
      <c r="A69" s="37" t="s">
        <v>132</v>
      </c>
      <c r="B69" s="38" t="s">
        <v>63</v>
      </c>
      <c r="C69" s="24">
        <v>0</v>
      </c>
      <c r="D69" s="24">
        <v>-9549880.5700000003</v>
      </c>
      <c r="E69" s="24">
        <v>0</v>
      </c>
      <c r="F69" s="40">
        <v>-3398</v>
      </c>
      <c r="G69" s="25">
        <f t="shared" si="1"/>
        <v>9546482.5700000003</v>
      </c>
    </row>
    <row r="70" spans="1:7" ht="40.5">
      <c r="A70" s="37" t="s">
        <v>133</v>
      </c>
      <c r="B70" s="38" t="s">
        <v>64</v>
      </c>
      <c r="C70" s="24">
        <v>0</v>
      </c>
      <c r="D70" s="24">
        <v>-9549880.5700000003</v>
      </c>
      <c r="E70" s="24">
        <v>0</v>
      </c>
      <c r="F70" s="39">
        <v>-3398</v>
      </c>
      <c r="G70" s="25">
        <f t="shared" si="1"/>
        <v>9546482.5700000003</v>
      </c>
    </row>
    <row r="71" spans="1:7" s="1" customFormat="1" ht="40.5">
      <c r="A71" s="37" t="s">
        <v>134</v>
      </c>
      <c r="B71" s="38" t="s">
        <v>69</v>
      </c>
      <c r="C71" s="24">
        <v>0</v>
      </c>
      <c r="D71" s="24">
        <v>-2804192.32</v>
      </c>
      <c r="E71" s="24">
        <v>0</v>
      </c>
      <c r="F71" s="11">
        <v>0</v>
      </c>
      <c r="G71" s="25">
        <f>SUM(F71-D71)</f>
        <v>2804192.32</v>
      </c>
    </row>
    <row r="72" spans="1:7" ht="40.5">
      <c r="A72" s="37" t="s">
        <v>131</v>
      </c>
      <c r="B72" s="38" t="s">
        <v>65</v>
      </c>
      <c r="C72" s="24">
        <v>0</v>
      </c>
      <c r="D72" s="24">
        <v>-5092762.2300000004</v>
      </c>
      <c r="E72" s="24">
        <v>0</v>
      </c>
      <c r="F72" s="24">
        <v>0</v>
      </c>
      <c r="G72" s="25">
        <f>SUM(F72-D72)</f>
        <v>5092762.2300000004</v>
      </c>
    </row>
    <row r="73" spans="1:7" ht="40.5">
      <c r="A73" s="37" t="s">
        <v>131</v>
      </c>
      <c r="B73" s="38" t="s">
        <v>70</v>
      </c>
      <c r="C73" s="24">
        <v>0</v>
      </c>
      <c r="D73" s="24">
        <v>-5092762.2300000004</v>
      </c>
      <c r="E73" s="24">
        <v>0</v>
      </c>
      <c r="F73" s="24">
        <v>0</v>
      </c>
      <c r="G73" s="25">
        <f>SUM(F73-D73)</f>
        <v>5092762.2300000004</v>
      </c>
    </row>
    <row r="74" spans="1:7" ht="40.5">
      <c r="A74" s="37" t="s">
        <v>102</v>
      </c>
      <c r="B74" s="38" t="s">
        <v>71</v>
      </c>
      <c r="C74" s="24">
        <v>0</v>
      </c>
      <c r="D74" s="24">
        <v>-24115.02</v>
      </c>
      <c r="E74" s="24">
        <v>0</v>
      </c>
      <c r="F74" s="24">
        <v>0</v>
      </c>
      <c r="G74" s="25">
        <f>SUM(F74-D74)</f>
        <v>24115.02</v>
      </c>
    </row>
    <row r="75" spans="1:7" ht="40.5">
      <c r="A75" s="37" t="s">
        <v>101</v>
      </c>
      <c r="B75" s="38" t="s">
        <v>66</v>
      </c>
      <c r="C75" s="24">
        <v>0</v>
      </c>
      <c r="D75" s="24">
        <v>-1628811</v>
      </c>
      <c r="E75" s="24">
        <v>0</v>
      </c>
      <c r="F75" s="11">
        <v>-3398</v>
      </c>
      <c r="G75" s="25">
        <f>SUM(F75-D75)</f>
        <v>1625413</v>
      </c>
    </row>
  </sheetData>
  <mergeCells count="6">
    <mergeCell ref="A1:G1"/>
    <mergeCell ref="C3:D3"/>
    <mergeCell ref="E3:F3"/>
    <mergeCell ref="B3:B4"/>
    <mergeCell ref="A3:A4"/>
    <mergeCell ref="G3:G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Осташова_ОК</cp:lastModifiedBy>
  <cp:lastPrinted>2020-04-27T09:25:35Z</cp:lastPrinted>
  <dcterms:created xsi:type="dcterms:W3CDTF">2019-07-24T07:17:37Z</dcterms:created>
  <dcterms:modified xsi:type="dcterms:W3CDTF">2020-04-27T12:12:47Z</dcterms:modified>
</cp:coreProperties>
</file>