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5" i="1"/>
  <c r="F15"/>
  <c r="E15"/>
  <c r="D31"/>
  <c r="D30" s="1"/>
  <c r="F31"/>
  <c r="E31"/>
  <c r="F30"/>
  <c r="E30"/>
  <c r="C31"/>
  <c r="C30" s="1"/>
  <c r="G67"/>
  <c r="G66"/>
  <c r="G36"/>
  <c r="D24" l="1"/>
  <c r="C24"/>
  <c r="D21"/>
  <c r="C21"/>
  <c r="D15"/>
  <c r="C15"/>
  <c r="D9"/>
  <c r="C9"/>
  <c r="E24"/>
  <c r="F24"/>
  <c r="E21"/>
  <c r="F21"/>
  <c r="G30"/>
  <c r="D6" l="1"/>
  <c r="D5" s="1"/>
  <c r="C6"/>
  <c r="C5" s="1"/>
  <c r="G31"/>
  <c r="G32"/>
  <c r="G33"/>
  <c r="G34"/>
  <c r="G35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29"/>
  <c r="G7"/>
  <c r="G8"/>
  <c r="G10"/>
  <c r="G11"/>
  <c r="G12"/>
  <c r="G13"/>
  <c r="G14"/>
  <c r="G16"/>
  <c r="G17"/>
  <c r="G18"/>
  <c r="G19"/>
  <c r="G20"/>
  <c r="G22"/>
  <c r="G23"/>
  <c r="G25"/>
  <c r="G26"/>
  <c r="G27"/>
  <c r="G28"/>
  <c r="F9"/>
  <c r="F6" s="1"/>
  <c r="E9"/>
  <c r="E6" s="1"/>
  <c r="E5" s="1"/>
  <c r="G15"/>
  <c r="G24" l="1"/>
  <c r="G21"/>
  <c r="G9"/>
  <c r="F5"/>
  <c r="G6" l="1"/>
  <c r="E29"/>
</calcChain>
</file>

<file path=xl/sharedStrings.xml><?xml version="1.0" encoding="utf-8"?>
<sst xmlns="http://schemas.openxmlformats.org/spreadsheetml/2006/main" count="180" uniqueCount="172">
  <si>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</si>
  <si>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</si>
  <si>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</si>
  <si>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</si>
  <si>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</si>
  <si>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</si>
  <si>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</si>
  <si>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</si>
  <si>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</si>
  <si>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</si>
  <si>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</si>
  <si>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</si>
  <si>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</si>
  <si>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</si>
  <si>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</si>
  <si>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</si>
  <si>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</si>
  <si>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</si>
  <si>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КВД</t>
  </si>
  <si>
    <t>Наименование КВД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</si>
  <si>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</si>
  <si>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</si>
  <si>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</si>
  <si>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</si>
  <si>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</si>
  <si>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</si>
  <si>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Единица измерения руб.</t>
  </si>
  <si>
    <t>Отклонения в поступлениях по периодам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</si>
  <si>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</si>
  <si>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</si>
  <si>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</si>
  <si>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</si>
  <si>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</si>
  <si>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</si>
  <si>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</si>
  <si>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</si>
  <si>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</si>
  <si>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</si>
  <si>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</si>
  <si>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</si>
  <si>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</si>
  <si>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</si>
  <si>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</si>
  <si>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</si>
  <si>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</si>
  <si>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</si>
  <si>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</si>
  <si>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</si>
  <si>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</si>
  <si>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</si>
  <si>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</si>
  <si>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</si>
  <si>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</si>
  <si>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</si>
  <si>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</si>
  <si>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</si>
  <si>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</si>
  <si>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</si>
  <si>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</si>
  <si>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</si>
  <si>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</si>
  <si>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</si>
  <si>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</si>
  <si>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</si>
  <si>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</si>
  <si>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</si>
  <si>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</si>
  <si>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</si>
  <si>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</si>
  <si>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 на софинансирование капитальных вложений  в объекты муниципальной собственности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</si>
  <si>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</si>
  <si>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бюджета - ИТОГО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</si>
  <si>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</si>
  <si>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</si>
  <si>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</si>
  <si>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</si>
  <si>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</si>
  <si>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</si>
  <si>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Субсидия бюджетам на поддержку отрасли культуры</t>
  </si>
  <si>
    <t xml:space="preserve">  Субсидия бюджетам муниципальных районов на поддержку отрасли культуры</t>
  </si>
  <si>
    <t xml:space="preserve">  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</si>
  <si>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 xml:space="preserve">  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</si>
  <si>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 xml:space="preserve">  Возврат остатков субсидий на софинансирование капитальных вложений в объекты муниципальной собственности из бюджетов муниципальных районов</t>
  </si>
  <si>
    <t xml:space="preserve">  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</si>
  <si>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Бюджетные назначения 2019 год</t>
  </si>
  <si>
    <t>Бюджетные назначения 2020 год</t>
  </si>
  <si>
    <t>1 00 00000 00 0000 000</t>
  </si>
  <si>
    <t>1 01 00000 00 0000 000</t>
  </si>
  <si>
    <t>1 03 00000 00 0000 000</t>
  </si>
  <si>
    <t>1 05 00000 00 0000 000</t>
  </si>
  <si>
    <t>1 05 01000 00 0000 110</t>
  </si>
  <si>
    <t>1 05 02000 02 0000 110</t>
  </si>
  <si>
    <t>1 05 03000 01 0000 110</t>
  </si>
  <si>
    <t>1 05 04000 02 0000 110</t>
  </si>
  <si>
    <t>1 08 00000 00 0000 000</t>
  </si>
  <si>
    <t>1 11 00000 00 0000 000</t>
  </si>
  <si>
    <t>1 11 05010 00 0000 120</t>
  </si>
  <si>
    <t>1 11 05030 00 0000 120</t>
  </si>
  <si>
    <t>1 11 05070 00 0000 120</t>
  </si>
  <si>
    <t>1 11 09000 00 0000 120</t>
  </si>
  <si>
    <t>1 12 00000 00 0000 000</t>
  </si>
  <si>
    <t>1 13 00000 00 0000 000</t>
  </si>
  <si>
    <t>1 13 01000 00 0000 130</t>
  </si>
  <si>
    <t>1 13 02000 00 0000 130</t>
  </si>
  <si>
    <t>1 14 00000 00 0000 000</t>
  </si>
  <si>
    <t>1 14 02000 00 0000 000</t>
  </si>
  <si>
    <t>1 14 06000 00 0000 430</t>
  </si>
  <si>
    <t>1 16 00000 00 0000 000</t>
  </si>
  <si>
    <t>1 17 00000 00 0000 000</t>
  </si>
  <si>
    <t>1 17 01000 00 0000 180</t>
  </si>
  <si>
    <t>2 00 00000 00 0000 000</t>
  </si>
  <si>
    <t>2 02 00000 00 0000 000</t>
  </si>
  <si>
    <t xml:space="preserve">  2 19 60010 05 0000 150</t>
  </si>
  <si>
    <t xml:space="preserve">  2 19 35118 05 0000 150</t>
  </si>
  <si>
    <t>2 02 15001 00 0000 150</t>
  </si>
  <si>
    <t>2 02 15001 05 0000 150</t>
  </si>
  <si>
    <t>2 02 20000 00 0000 150</t>
  </si>
  <si>
    <t>2 02 20077 00 0000 150</t>
  </si>
  <si>
    <t>2 02 20077 05 0000 150</t>
  </si>
  <si>
    <t>2 02 25097 05 0000 150</t>
  </si>
  <si>
    <t>2 02 10000 00 0000 150</t>
  </si>
  <si>
    <t>2 02 15002 00 0000 150</t>
  </si>
  <si>
    <t>2 02 15002 05 0000 150</t>
  </si>
  <si>
    <t>2 02 25467 00 0000 150</t>
  </si>
  <si>
    <t>2 02 25467 05 0000 150</t>
  </si>
  <si>
    <t>2 02 25097 00 0000 150</t>
  </si>
  <si>
    <t>2 02 25169 00 0000 150</t>
  </si>
  <si>
    <t>2 02 25169 05 0000 150</t>
  </si>
  <si>
    <t>2 02 25497 00 0000 150</t>
  </si>
  <si>
    <t>2 02 25497 05 0000 150</t>
  </si>
  <si>
    <t>2 02 25519 00 0000 150</t>
  </si>
  <si>
    <t>2 02 25519 05 0000 150</t>
  </si>
  <si>
    <t>2 02 25555 00 0000 150</t>
  </si>
  <si>
    <t>2 02 25555 05 0000 150</t>
  </si>
  <si>
    <t>2 02 25555 10 0000 150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</si>
  <si>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</si>
  <si>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</si>
  <si>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</si>
  <si>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</si>
  <si>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</si>
  <si>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</si>
  <si>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</si>
  <si>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</si>
  <si>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</si>
  <si>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</si>
  <si>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 xml:space="preserve"> 2 02 35120 05 0000 150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</si>
  <si>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</si>
  <si>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</si>
  <si>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2 02 354690 00 000 150</t>
  </si>
  <si>
    <t>2 02 35469 05 0000 150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</si>
  <si>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</si>
  <si>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</si>
  <si>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</si>
  <si>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</si>
  <si>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</si>
  <si>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2 19 25112 05 0000 150</t>
  </si>
  <si>
    <t>2 19 00000 00 0000 000</t>
  </si>
  <si>
    <t>2 19 00000 05 0000 150</t>
  </si>
  <si>
    <t>2 19 25018 05 0000 150</t>
  </si>
  <si>
    <t>2 18 00000 00 0000 000</t>
  </si>
  <si>
    <t>2 18 05000 05 0000 150</t>
  </si>
  <si>
    <t>2 18 35118 05 0000 150</t>
  </si>
  <si>
    <t>2 18 00000 00 0000 150</t>
  </si>
  <si>
    <t>2 18 05010 05 0000 150</t>
  </si>
  <si>
    <t>2 07 00000 00 0000 000</t>
  </si>
  <si>
    <t>2 07 05000 05 0000 150</t>
  </si>
  <si>
    <t>2 07 05030 05 0000 150</t>
  </si>
  <si>
    <t>2 02 40014 00 0000 150</t>
  </si>
  <si>
    <t>2 02 40014 05 0000 150</t>
  </si>
  <si>
    <t>Анализ поступления доходов в бюджет муниципального образования муниципального района "Усть-Цилемский" за 1 полугодие 2020 года.</t>
  </si>
  <si>
    <t>Поступление доходов на 01.07.2019г.</t>
  </si>
  <si>
    <t>Поступление доходов на 01.07.2020г.</t>
  </si>
</sst>
</file>

<file path=xl/styles.xml><?xml version="1.0" encoding="utf-8"?>
<styleSheet xmlns="http://schemas.openxmlformats.org/spreadsheetml/2006/main">
  <numFmts count="2">
    <numFmt numFmtId="164" formatCode="?"/>
    <numFmt numFmtId="165" formatCode="###\ ###\ ###\ ###\ ##0.00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 Narrow"/>
      <family val="2"/>
      <charset val="204"/>
    </font>
    <font>
      <sz val="8"/>
      <color rgb="FF00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name val="MS Sans Serif"/>
      <family val="2"/>
      <charset val="204"/>
    </font>
    <font>
      <sz val="11"/>
      <name val="Calibri"/>
      <family val="2"/>
      <charset val="204"/>
      <scheme val="minor"/>
    </font>
    <font>
      <sz val="9"/>
      <name val="Arial Narrow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B9CDE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medium">
        <color rgb="FF95B3D7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" fillId="0" borderId="2">
      <alignment horizontal="center"/>
    </xf>
    <xf numFmtId="0" fontId="3" fillId="0" borderId="3">
      <alignment horizontal="left" wrapText="1" indent="2"/>
    </xf>
    <xf numFmtId="4" fontId="3" fillId="0" borderId="2">
      <alignment horizontal="right"/>
    </xf>
    <xf numFmtId="0" fontId="5" fillId="0" borderId="4">
      <alignment horizontal="left" wrapText="1"/>
    </xf>
    <xf numFmtId="4" fontId="7" fillId="2" borderId="5">
      <alignment horizontal="right" vertical="top" shrinkToFit="1"/>
    </xf>
    <xf numFmtId="4" fontId="7" fillId="3" borderId="6">
      <alignment horizontal="right" vertical="top" shrinkToFit="1"/>
    </xf>
    <xf numFmtId="4" fontId="8" fillId="0" borderId="6">
      <alignment horizontal="right" vertical="top" shrinkToFit="1"/>
    </xf>
    <xf numFmtId="4" fontId="7" fillId="2" borderId="5">
      <alignment horizontal="right" vertical="top" shrinkToFit="1"/>
    </xf>
    <xf numFmtId="4" fontId="7" fillId="3" borderId="6">
      <alignment horizontal="right" vertical="top" shrinkToFit="1"/>
    </xf>
    <xf numFmtId="4" fontId="9" fillId="4" borderId="7">
      <alignment horizontal="right" vertical="top" wrapText="1" shrinkToFit="1"/>
    </xf>
    <xf numFmtId="4" fontId="8" fillId="0" borderId="6">
      <alignment horizontal="right" vertical="top" shrinkToFit="1"/>
    </xf>
    <xf numFmtId="4" fontId="8" fillId="0" borderId="6">
      <alignment horizontal="right" vertical="top" shrinkToFit="1"/>
    </xf>
    <xf numFmtId="4" fontId="8" fillId="0" borderId="6">
      <alignment horizontal="right" vertical="top" shrinkToFit="1"/>
    </xf>
    <xf numFmtId="49" fontId="8" fillId="0" borderId="6">
      <alignment horizontal="center" vertical="top" shrinkToFit="1"/>
    </xf>
    <xf numFmtId="0" fontId="8" fillId="0" borderId="6">
      <alignment horizontal="left" vertical="top" wrapText="1"/>
    </xf>
    <xf numFmtId="49" fontId="8" fillId="0" borderId="6">
      <alignment horizontal="center" vertical="top" shrinkToFit="1"/>
    </xf>
    <xf numFmtId="0" fontId="8" fillId="0" borderId="6">
      <alignment horizontal="left" vertical="top" wrapText="1"/>
    </xf>
    <xf numFmtId="4" fontId="7" fillId="3" borderId="8">
      <alignment horizontal="right" vertical="top" shrinkToFit="1"/>
    </xf>
    <xf numFmtId="4" fontId="7" fillId="2" borderId="9">
      <alignment horizontal="right" vertical="top" shrinkToFit="1"/>
    </xf>
    <xf numFmtId="4" fontId="8" fillId="0" borderId="8">
      <alignment horizontal="right" vertical="top" shrinkToFit="1"/>
    </xf>
    <xf numFmtId="4" fontId="8" fillId="0" borderId="8">
      <alignment horizontal="right" vertical="top" shrinkToFit="1"/>
    </xf>
  </cellStyleXfs>
  <cellXfs count="63">
    <xf numFmtId="0" fontId="0" fillId="0" borderId="0" xfId="0"/>
    <xf numFmtId="0" fontId="6" fillId="0" borderId="0" xfId="0" applyFont="1"/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7" applyFont="1" applyFill="1" applyBorder="1" applyAlignment="1" applyProtection="1">
      <alignment horizontal="center" vertical="center"/>
    </xf>
    <xf numFmtId="49" fontId="4" fillId="0" borderId="1" xfId="5" applyFont="1" applyFill="1" applyBorder="1" applyAlignment="1" applyProtection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" fontId="4" fillId="0" borderId="1" xfId="13" applyNumberFormat="1" applyFont="1" applyFill="1" applyBorder="1" applyAlignment="1" applyProtection="1">
      <alignment horizontal="center" vertical="center" shrinkToFit="1"/>
    </xf>
    <xf numFmtId="4" fontId="12" fillId="0" borderId="1" xfId="15" applyNumberFormat="1" applyFont="1" applyFill="1" applyBorder="1" applyAlignment="1" applyProtection="1">
      <alignment horizontal="center" vertical="center" shrinkToFit="1"/>
    </xf>
    <xf numFmtId="4" fontId="12" fillId="0" borderId="1" xfId="16" applyNumberFormat="1" applyFont="1" applyFill="1" applyBorder="1" applyAlignment="1" applyProtection="1">
      <alignment horizontal="center" vertical="center" shrinkToFit="1"/>
    </xf>
    <xf numFmtId="49" fontId="12" fillId="0" borderId="1" xfId="18" applyNumberFormat="1" applyFont="1" applyFill="1" applyBorder="1" applyProtection="1">
      <alignment horizontal="center" vertical="top" shrinkToFit="1"/>
    </xf>
    <xf numFmtId="49" fontId="12" fillId="0" borderId="1" xfId="20" applyNumberFormat="1" applyFont="1" applyFill="1" applyBorder="1" applyProtection="1">
      <alignment horizontal="center" vertical="top" shrinkToFit="1"/>
    </xf>
    <xf numFmtId="4" fontId="4" fillId="0" borderId="1" xfId="12" applyNumberFormat="1" applyFont="1" applyFill="1" applyBorder="1" applyAlignment="1" applyProtection="1">
      <alignment horizontal="center" vertical="center" shrinkToFit="1"/>
    </xf>
    <xf numFmtId="4" fontId="12" fillId="0" borderId="1" xfId="17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/>
    <xf numFmtId="0" fontId="11" fillId="0" borderId="0" xfId="0" applyFont="1" applyFill="1" applyBorder="1"/>
    <xf numFmtId="0" fontId="4" fillId="0" borderId="1" xfId="6" applyNumberFormat="1" applyFont="1" applyFill="1" applyBorder="1" applyAlignment="1" applyProtection="1">
      <alignment horizontal="left" vertical="center" wrapText="1"/>
    </xf>
    <xf numFmtId="0" fontId="12" fillId="0" borderId="1" xfId="19" quotePrefix="1" applyNumberFormat="1" applyFont="1" applyFill="1" applyBorder="1" applyAlignment="1" applyProtection="1">
      <alignment horizontal="left" vertical="top" wrapText="1"/>
    </xf>
    <xf numFmtId="0" fontId="12" fillId="0" borderId="1" xfId="21" quotePrefix="1" applyNumberFormat="1" applyFont="1" applyFill="1" applyBorder="1" applyAlignment="1" applyProtection="1">
      <alignment horizontal="left" vertical="top" wrapText="1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49" fontId="13" fillId="0" borderId="1" xfId="1" applyNumberFormat="1" applyFont="1" applyFill="1" applyBorder="1" applyAlignment="1" applyProtection="1">
      <alignment horizontal="left" vertical="center" wrapText="1"/>
    </xf>
    <xf numFmtId="49" fontId="13" fillId="0" borderId="1" xfId="2" applyNumberFormat="1" applyFont="1" applyFill="1" applyBorder="1" applyAlignment="1" applyProtection="1">
      <alignment horizontal="center" vertical="center" wrapText="1"/>
    </xf>
    <xf numFmtId="49" fontId="13" fillId="0" borderId="1" xfId="2" applyNumberFormat="1" applyFont="1" applyFill="1" applyBorder="1" applyAlignment="1" applyProtection="1">
      <alignment horizontal="left" vertical="center" wrapText="1"/>
    </xf>
    <xf numFmtId="49" fontId="13" fillId="0" borderId="1" xfId="4" applyNumberFormat="1" applyFont="1" applyFill="1" applyBorder="1" applyAlignment="1" applyProtection="1">
      <alignment horizontal="center" vertical="center" wrapText="1"/>
    </xf>
    <xf numFmtId="49" fontId="13" fillId="0" borderId="1" xfId="4" applyNumberFormat="1" applyFont="1" applyFill="1" applyBorder="1" applyAlignment="1" applyProtection="1">
      <alignment horizontal="left" vertical="center" wrapText="1"/>
    </xf>
    <xf numFmtId="4" fontId="13" fillId="0" borderId="1" xfId="4" applyNumberFormat="1" applyFont="1" applyFill="1" applyBorder="1" applyAlignment="1" applyProtection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left" vertical="center" wrapText="1"/>
    </xf>
    <xf numFmtId="4" fontId="14" fillId="0" borderId="1" xfId="0" applyNumberFormat="1" applyFont="1" applyFill="1" applyBorder="1" applyAlignment="1" applyProtection="1">
      <alignment vertical="center" wrapText="1"/>
    </xf>
    <xf numFmtId="4" fontId="13" fillId="0" borderId="1" xfId="0" applyNumberFormat="1" applyFont="1" applyFill="1" applyBorder="1" applyAlignment="1" applyProtection="1">
      <alignment vertical="center" wrapText="1"/>
    </xf>
    <xf numFmtId="49" fontId="13" fillId="0" borderId="1" xfId="3" applyNumberFormat="1" applyFont="1" applyFill="1" applyBorder="1" applyAlignment="1" applyProtection="1">
      <alignment horizontal="center" vertical="center" wrapText="1"/>
    </xf>
    <xf numFmtId="4" fontId="13" fillId="0" borderId="0" xfId="10" applyNumberFormat="1" applyFont="1" applyFill="1" applyBorder="1" applyAlignment="1" applyProtection="1">
      <alignment horizontal="center" vertical="center" shrinkToFit="1"/>
    </xf>
    <xf numFmtId="0" fontId="13" fillId="0" borderId="1" xfId="8" applyNumberFormat="1" applyFont="1" applyFill="1" applyBorder="1" applyAlignment="1" applyProtection="1">
      <alignment horizontal="left" vertical="center" wrapText="1"/>
    </xf>
    <xf numFmtId="4" fontId="13" fillId="0" borderId="1" xfId="7" applyFont="1" applyFill="1" applyBorder="1" applyAlignment="1" applyProtection="1">
      <alignment vertical="center"/>
    </xf>
    <xf numFmtId="4" fontId="14" fillId="0" borderId="1" xfId="0" applyNumberFormat="1" applyFont="1" applyBorder="1" applyAlignment="1" applyProtection="1">
      <alignment vertical="center" wrapText="1"/>
    </xf>
    <xf numFmtId="4" fontId="13" fillId="0" borderId="1" xfId="0" applyNumberFormat="1" applyFont="1" applyBorder="1" applyAlignment="1" applyProtection="1">
      <alignment vertical="center" wrapText="1"/>
    </xf>
    <xf numFmtId="4" fontId="13" fillId="0" borderId="1" xfId="9" applyNumberFormat="1" applyFont="1" applyFill="1" applyBorder="1" applyAlignment="1" applyProtection="1">
      <alignment vertical="center" shrinkToFit="1"/>
    </xf>
    <xf numFmtId="49" fontId="14" fillId="0" borderId="1" xfId="4" applyNumberFormat="1" applyFont="1" applyFill="1" applyBorder="1" applyAlignment="1" applyProtection="1">
      <alignment horizontal="center" vertical="center" wrapText="1"/>
    </xf>
    <xf numFmtId="49" fontId="14" fillId="0" borderId="1" xfId="4" applyNumberFormat="1" applyFont="1" applyFill="1" applyBorder="1" applyAlignment="1" applyProtection="1">
      <alignment horizontal="left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left" vertical="center" wrapText="1"/>
    </xf>
    <xf numFmtId="164" fontId="14" fillId="0" borderId="1" xfId="0" applyNumberFormat="1" applyFont="1" applyFill="1" applyBorder="1" applyAlignment="1" applyProtection="1">
      <alignment horizontal="left" vertical="center" wrapText="1"/>
    </xf>
    <xf numFmtId="4" fontId="16" fillId="0" borderId="1" xfId="9" applyNumberFormat="1" applyFont="1" applyFill="1" applyBorder="1" applyAlignment="1" applyProtection="1">
      <alignment vertical="center" shrinkToFit="1"/>
    </xf>
    <xf numFmtId="4" fontId="16" fillId="0" borderId="1" xfId="23" applyNumberFormat="1" applyFont="1" applyFill="1" applyBorder="1" applyAlignment="1" applyProtection="1">
      <alignment vertical="center" shrinkToFit="1"/>
    </xf>
    <xf numFmtId="4" fontId="17" fillId="0" borderId="1" xfId="10" applyNumberFormat="1" applyFont="1" applyFill="1" applyBorder="1" applyAlignment="1" applyProtection="1">
      <alignment vertical="center" shrinkToFit="1"/>
    </xf>
    <xf numFmtId="4" fontId="17" fillId="0" borderId="1" xfId="22" applyNumberFormat="1" applyFont="1" applyFill="1" applyBorder="1" applyAlignment="1" applyProtection="1">
      <alignment vertical="center" shrinkToFit="1"/>
    </xf>
    <xf numFmtId="4" fontId="17" fillId="0" borderId="1" xfId="15" applyNumberFormat="1" applyFont="1" applyBorder="1" applyAlignment="1" applyProtection="1">
      <alignment vertical="center" shrinkToFit="1"/>
    </xf>
    <xf numFmtId="4" fontId="17" fillId="0" borderId="1" xfId="24" applyNumberFormat="1" applyFont="1" applyBorder="1" applyAlignment="1" applyProtection="1">
      <alignment vertical="center" shrinkToFit="1"/>
    </xf>
    <xf numFmtId="4" fontId="17" fillId="0" borderId="1" xfId="11" applyNumberFormat="1" applyFont="1" applyBorder="1" applyAlignment="1" applyProtection="1">
      <alignment vertical="center" shrinkToFit="1"/>
    </xf>
    <xf numFmtId="4" fontId="17" fillId="0" borderId="1" xfId="25" applyNumberFormat="1" applyFont="1" applyBorder="1" applyAlignment="1" applyProtection="1">
      <alignment vertical="center" shrinkToFit="1"/>
    </xf>
    <xf numFmtId="4" fontId="16" fillId="0" borderId="1" xfId="9" applyNumberFormat="1" applyFont="1" applyFill="1" applyBorder="1" applyAlignment="1" applyProtection="1">
      <alignment horizontal="right" vertical="center" shrinkToFit="1"/>
    </xf>
    <xf numFmtId="4" fontId="16" fillId="0" borderId="1" xfId="23" applyNumberFormat="1" applyFont="1" applyFill="1" applyBorder="1" applyAlignment="1" applyProtection="1">
      <alignment horizontal="right" vertical="center" shrinkToFit="1"/>
    </xf>
    <xf numFmtId="4" fontId="17" fillId="0" borderId="1" xfId="11" applyNumberFormat="1" applyFont="1" applyBorder="1" applyAlignment="1" applyProtection="1">
      <alignment horizontal="right" vertical="center" shrinkToFit="1"/>
    </xf>
    <xf numFmtId="4" fontId="17" fillId="0" borderId="1" xfId="25" applyNumberFormat="1" applyFont="1" applyBorder="1" applyAlignment="1" applyProtection="1">
      <alignment horizontal="right" vertical="center" shrinkToFit="1"/>
    </xf>
    <xf numFmtId="4" fontId="17" fillId="0" borderId="1" xfId="15" applyNumberFormat="1" applyFont="1" applyBorder="1" applyAlignment="1" applyProtection="1">
      <alignment horizontal="right" vertical="center" shrinkToFit="1"/>
    </xf>
    <xf numFmtId="4" fontId="17" fillId="0" borderId="1" xfId="24" applyNumberFormat="1" applyFont="1" applyBorder="1" applyAlignment="1" applyProtection="1">
      <alignment horizontal="right" vertical="center" shrinkToFit="1"/>
    </xf>
    <xf numFmtId="49" fontId="15" fillId="0" borderId="1" xfId="1" applyNumberFormat="1" applyFont="1" applyFill="1" applyBorder="1" applyAlignment="1" applyProtection="1">
      <alignment horizontal="center" vertical="center" wrapText="1"/>
    </xf>
    <xf numFmtId="49" fontId="15" fillId="0" borderId="1" xfId="1" applyNumberFormat="1" applyFont="1" applyFill="1" applyBorder="1" applyAlignment="1" applyProtection="1">
      <alignment horizontal="left" vertical="center" wrapText="1"/>
    </xf>
    <xf numFmtId="4" fontId="15" fillId="0" borderId="1" xfId="1" applyNumberFormat="1" applyFont="1" applyFill="1" applyBorder="1" applyAlignment="1" applyProtection="1">
      <alignment vertical="center" wrapText="1"/>
    </xf>
    <xf numFmtId="4" fontId="15" fillId="0" borderId="1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3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13" fillId="0" borderId="1" xfId="3" applyNumberFormat="1" applyFont="1" applyFill="1" applyBorder="1" applyAlignment="1" applyProtection="1">
      <alignment horizontal="center" vertical="center" wrapText="1"/>
    </xf>
  </cellXfs>
  <cellStyles count="26">
    <cellStyle name="ex61" xfId="14"/>
    <cellStyle name="ex64" xfId="9"/>
    <cellStyle name="ex65" xfId="23"/>
    <cellStyle name="ex66" xfId="12"/>
    <cellStyle name="ex68" xfId="10"/>
    <cellStyle name="ex69" xfId="22"/>
    <cellStyle name="ex71" xfId="13"/>
    <cellStyle name="ex72" xfId="11"/>
    <cellStyle name="ex73" xfId="25"/>
    <cellStyle name="ex74" xfId="18"/>
    <cellStyle name="ex75" xfId="19"/>
    <cellStyle name="ex76" xfId="15"/>
    <cellStyle name="ex77" xfId="24"/>
    <cellStyle name="ex79" xfId="20"/>
    <cellStyle name="ex80" xfId="21"/>
    <cellStyle name="ex81" xfId="16"/>
    <cellStyle name="ex86" xfId="17"/>
    <cellStyle name="xl29" xfId="8"/>
    <cellStyle name="xl31" xfId="6"/>
    <cellStyle name="xl44" xfId="5"/>
    <cellStyle name="xl46" xfId="7"/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>
      <selection activeCell="J16" sqref="J16"/>
    </sheetView>
  </sheetViews>
  <sheetFormatPr defaultRowHeight="15"/>
  <cols>
    <col min="1" max="1" width="18.28515625" customWidth="1"/>
    <col min="2" max="2" width="54.85546875" customWidth="1"/>
    <col min="3" max="3" width="15" customWidth="1"/>
    <col min="4" max="4" width="16.28515625" customWidth="1"/>
    <col min="5" max="5" width="15.5703125" customWidth="1"/>
    <col min="6" max="6" width="16.7109375" customWidth="1"/>
    <col min="7" max="7" width="16.140625" customWidth="1"/>
    <col min="8" max="8" width="26.28515625" customWidth="1"/>
    <col min="9" max="10" width="12.28515625" customWidth="1"/>
  </cols>
  <sheetData>
    <row r="1" spans="1:7">
      <c r="A1" s="59" t="s">
        <v>169</v>
      </c>
      <c r="B1" s="59"/>
      <c r="C1" s="59"/>
      <c r="D1" s="59"/>
      <c r="E1" s="59"/>
      <c r="F1" s="59"/>
      <c r="G1" s="59"/>
    </row>
    <row r="2" spans="1:7">
      <c r="A2" s="13" t="s">
        <v>26</v>
      </c>
      <c r="B2" s="14"/>
      <c r="C2" s="14"/>
      <c r="D2" s="14"/>
      <c r="E2" s="14"/>
      <c r="F2" s="14"/>
      <c r="G2" s="14"/>
    </row>
    <row r="3" spans="1:7">
      <c r="A3" s="61" t="s">
        <v>18</v>
      </c>
      <c r="B3" s="61" t="s">
        <v>19</v>
      </c>
      <c r="C3" s="60">
        <v>2019</v>
      </c>
      <c r="D3" s="60"/>
      <c r="E3" s="60">
        <v>2020</v>
      </c>
      <c r="F3" s="60"/>
      <c r="G3" s="62" t="s">
        <v>27</v>
      </c>
    </row>
    <row r="4" spans="1:7" ht="36">
      <c r="A4" s="61"/>
      <c r="B4" s="61"/>
      <c r="C4" s="29" t="s">
        <v>84</v>
      </c>
      <c r="D4" s="29" t="s">
        <v>170</v>
      </c>
      <c r="E4" s="29" t="s">
        <v>85</v>
      </c>
      <c r="F4" s="29" t="s">
        <v>171</v>
      </c>
      <c r="G4" s="62"/>
    </row>
    <row r="5" spans="1:7">
      <c r="A5" s="25"/>
      <c r="B5" s="31" t="s">
        <v>71</v>
      </c>
      <c r="C5" s="32">
        <f>C6+C30</f>
        <v>789432755</v>
      </c>
      <c r="D5" s="32">
        <f t="shared" ref="D5:F5" si="0">D6+D30</f>
        <v>216619035.31</v>
      </c>
      <c r="E5" s="32">
        <f t="shared" si="0"/>
        <v>1007163339</v>
      </c>
      <c r="F5" s="32">
        <f t="shared" si="0"/>
        <v>273988273.56999999</v>
      </c>
      <c r="G5" s="28">
        <f>SUM(F5-D5)</f>
        <v>57369238.25999999</v>
      </c>
    </row>
    <row r="6" spans="1:7" ht="25.5">
      <c r="A6" s="55" t="s">
        <v>86</v>
      </c>
      <c r="B6" s="56" t="s">
        <v>0</v>
      </c>
      <c r="C6" s="57">
        <f>SUM(C7+C8+C9+C14+C15+C20+C21+C24+C27+C28)</f>
        <v>187782100</v>
      </c>
      <c r="D6" s="57">
        <f>SUM(D7+D8+D9+D14+D15+D20+D21+D24+D27+D28)</f>
        <v>97670575.090000004</v>
      </c>
      <c r="E6" s="57">
        <f>SUM(E7+E8+E9+E14+E15+E20+E21+E24+E27)</f>
        <v>209513773.38</v>
      </c>
      <c r="F6" s="57">
        <f>SUM(F7+F8+F9+F14+F15+F20+F21+F24+F27+F28)</f>
        <v>93857665.070000008</v>
      </c>
      <c r="G6" s="58">
        <f>SUM(F6-D6)</f>
        <v>-3812910.0199999958</v>
      </c>
    </row>
    <row r="7" spans="1:7">
      <c r="A7" s="18" t="s">
        <v>87</v>
      </c>
      <c r="B7" s="19" t="s">
        <v>1</v>
      </c>
      <c r="C7" s="34">
        <v>150861000</v>
      </c>
      <c r="D7" s="34">
        <v>79136573.560000002</v>
      </c>
      <c r="E7" s="49">
        <v>171947973.38</v>
      </c>
      <c r="F7" s="50">
        <v>78094713.370000005</v>
      </c>
      <c r="G7" s="28">
        <f t="shared" ref="G7:G28" si="1">SUM(F7-D7)</f>
        <v>-1041860.1899999976</v>
      </c>
    </row>
    <row r="8" spans="1:7" ht="24">
      <c r="A8" s="20" t="s">
        <v>88</v>
      </c>
      <c r="B8" s="21" t="s">
        <v>2</v>
      </c>
      <c r="C8" s="34">
        <v>17177000</v>
      </c>
      <c r="D8" s="34">
        <v>9065894.7599999998</v>
      </c>
      <c r="E8" s="41">
        <v>19000000</v>
      </c>
      <c r="F8" s="42">
        <v>7825283.3099999996</v>
      </c>
      <c r="G8" s="28">
        <f t="shared" si="1"/>
        <v>-1240611.4500000002</v>
      </c>
    </row>
    <row r="9" spans="1:7">
      <c r="A9" s="22" t="s">
        <v>89</v>
      </c>
      <c r="B9" s="23" t="s">
        <v>3</v>
      </c>
      <c r="C9" s="24">
        <f>SUM(C10+C11+C12+C13)</f>
        <v>8870000</v>
      </c>
      <c r="D9" s="24">
        <f>SUM(D10+D11+D12+D13)</f>
        <v>4650336.4899999993</v>
      </c>
      <c r="E9" s="24">
        <f>SUM(E10+E11+E12+E13)</f>
        <v>7848000</v>
      </c>
      <c r="F9" s="24">
        <f>SUM(F10+F11+F12+F13)</f>
        <v>3829176.09</v>
      </c>
      <c r="G9" s="28">
        <f t="shared" si="1"/>
        <v>-821160.39999999944</v>
      </c>
    </row>
    <row r="10" spans="1:7" ht="24">
      <c r="A10" s="36" t="s">
        <v>90</v>
      </c>
      <c r="B10" s="37" t="s">
        <v>4</v>
      </c>
      <c r="C10" s="33">
        <v>5145000</v>
      </c>
      <c r="D10" s="33">
        <v>2592273.08</v>
      </c>
      <c r="E10" s="43">
        <v>4538000</v>
      </c>
      <c r="F10" s="44">
        <v>1750031.58</v>
      </c>
      <c r="G10" s="27">
        <f t="shared" si="1"/>
        <v>-842241.5</v>
      </c>
    </row>
    <row r="11" spans="1:7">
      <c r="A11" s="38" t="s">
        <v>91</v>
      </c>
      <c r="B11" s="39" t="s">
        <v>5</v>
      </c>
      <c r="C11" s="33">
        <v>3541000</v>
      </c>
      <c r="D11" s="33">
        <v>1868001.44</v>
      </c>
      <c r="E11" s="43">
        <v>3069000</v>
      </c>
      <c r="F11" s="44">
        <v>1874276.37</v>
      </c>
      <c r="G11" s="27">
        <f t="shared" si="1"/>
        <v>6274.9300000001676</v>
      </c>
    </row>
    <row r="12" spans="1:7">
      <c r="A12" s="38" t="s">
        <v>92</v>
      </c>
      <c r="B12" s="39" t="s">
        <v>6</v>
      </c>
      <c r="C12" s="33">
        <v>158000</v>
      </c>
      <c r="D12" s="33">
        <v>169061.97</v>
      </c>
      <c r="E12" s="43">
        <v>213000</v>
      </c>
      <c r="F12" s="44">
        <v>159826.60999999999</v>
      </c>
      <c r="G12" s="27">
        <f t="shared" si="1"/>
        <v>-9235.3600000000151</v>
      </c>
    </row>
    <row r="13" spans="1:7" ht="24">
      <c r="A13" s="38" t="s">
        <v>93</v>
      </c>
      <c r="B13" s="39" t="s">
        <v>7</v>
      </c>
      <c r="C13" s="27">
        <v>26000</v>
      </c>
      <c r="D13" s="27">
        <v>21000</v>
      </c>
      <c r="E13" s="43">
        <v>28000</v>
      </c>
      <c r="F13" s="44">
        <v>45041.53</v>
      </c>
      <c r="G13" s="27">
        <f t="shared" si="1"/>
        <v>24041.53</v>
      </c>
    </row>
    <row r="14" spans="1:7">
      <c r="A14" s="25" t="s">
        <v>94</v>
      </c>
      <c r="B14" s="26" t="s">
        <v>8</v>
      </c>
      <c r="C14" s="34">
        <v>826000</v>
      </c>
      <c r="D14" s="34">
        <v>383224.63</v>
      </c>
      <c r="E14" s="41">
        <v>850000</v>
      </c>
      <c r="F14" s="42">
        <v>423401.93</v>
      </c>
      <c r="G14" s="28">
        <f t="shared" si="1"/>
        <v>40177.299999999988</v>
      </c>
    </row>
    <row r="15" spans="1:7" ht="36">
      <c r="A15" s="25" t="s">
        <v>95</v>
      </c>
      <c r="B15" s="26" t="s">
        <v>9</v>
      </c>
      <c r="C15" s="28">
        <f>SUM(C16+C17+C18+C19)</f>
        <v>4265000</v>
      </c>
      <c r="D15" s="28">
        <f>SUM(D16+D17+D18+D19)</f>
        <v>1772504.3099999998</v>
      </c>
      <c r="E15" s="35">
        <f>SUM(E16+E17+E18+E19)</f>
        <v>5079000</v>
      </c>
      <c r="F15" s="35">
        <f>SUM(F16+F17+F18+F19)</f>
        <v>1736580.9600000002</v>
      </c>
      <c r="G15" s="28">
        <f t="shared" si="1"/>
        <v>-35923.349999999627</v>
      </c>
    </row>
    <row r="16" spans="1:7" ht="48">
      <c r="A16" s="38" t="s">
        <v>96</v>
      </c>
      <c r="B16" s="39" t="s">
        <v>10</v>
      </c>
      <c r="C16" s="33">
        <v>2000000</v>
      </c>
      <c r="D16" s="33">
        <v>850344.2</v>
      </c>
      <c r="E16" s="45">
        <v>2000000</v>
      </c>
      <c r="F16" s="46">
        <v>652045.06000000006</v>
      </c>
      <c r="G16" s="27">
        <f t="shared" si="1"/>
        <v>-198299.1399999999</v>
      </c>
    </row>
    <row r="17" spans="1:9" ht="60">
      <c r="A17" s="38" t="s">
        <v>97</v>
      </c>
      <c r="B17" s="40" t="s">
        <v>11</v>
      </c>
      <c r="C17" s="33">
        <v>400000</v>
      </c>
      <c r="D17" s="33">
        <v>251818.43</v>
      </c>
      <c r="E17" s="51">
        <v>579000</v>
      </c>
      <c r="F17" s="52">
        <v>362027.64</v>
      </c>
      <c r="G17" s="27">
        <f t="shared" si="1"/>
        <v>110209.21000000002</v>
      </c>
    </row>
    <row r="18" spans="1:9" ht="36">
      <c r="A18" s="38" t="s">
        <v>98</v>
      </c>
      <c r="B18" s="39" t="s">
        <v>12</v>
      </c>
      <c r="C18" s="33">
        <v>1700000</v>
      </c>
      <c r="D18" s="33">
        <v>487229.23</v>
      </c>
      <c r="E18" s="47">
        <v>2200000</v>
      </c>
      <c r="F18" s="48">
        <v>544099.23</v>
      </c>
      <c r="G18" s="27">
        <f t="shared" si="1"/>
        <v>56870</v>
      </c>
    </row>
    <row r="19" spans="1:9" ht="60">
      <c r="A19" s="38" t="s">
        <v>99</v>
      </c>
      <c r="B19" s="40" t="s">
        <v>13</v>
      </c>
      <c r="C19" s="33">
        <v>165000</v>
      </c>
      <c r="D19" s="33">
        <v>183112.45</v>
      </c>
      <c r="E19" s="53">
        <v>300000</v>
      </c>
      <c r="F19" s="54">
        <v>178409.03</v>
      </c>
      <c r="G19" s="27">
        <f t="shared" si="1"/>
        <v>-4703.4200000000128</v>
      </c>
    </row>
    <row r="20" spans="1:9">
      <c r="A20" s="25" t="s">
        <v>100</v>
      </c>
      <c r="B20" s="26" t="s">
        <v>14</v>
      </c>
      <c r="C20" s="34">
        <v>162100</v>
      </c>
      <c r="D20" s="34">
        <v>66482.83</v>
      </c>
      <c r="E20" s="41">
        <v>374000</v>
      </c>
      <c r="F20" s="42">
        <v>184979.22</v>
      </c>
      <c r="G20" s="28">
        <f t="shared" si="1"/>
        <v>118496.39</v>
      </c>
    </row>
    <row r="21" spans="1:9" ht="24">
      <c r="A21" s="25" t="s">
        <v>101</v>
      </c>
      <c r="B21" s="26" t="s">
        <v>15</v>
      </c>
      <c r="C21" s="28">
        <f t="shared" ref="C21:F21" si="2">SUM(C22+C23)</f>
        <v>2520000</v>
      </c>
      <c r="D21" s="28">
        <f t="shared" si="2"/>
        <v>1410585.74</v>
      </c>
      <c r="E21" s="28">
        <f t="shared" si="2"/>
        <v>3029000</v>
      </c>
      <c r="F21" s="28">
        <f t="shared" si="2"/>
        <v>918700.87</v>
      </c>
      <c r="G21" s="28">
        <f t="shared" si="1"/>
        <v>-491884.87</v>
      </c>
    </row>
    <row r="22" spans="1:9">
      <c r="A22" s="38" t="s">
        <v>102</v>
      </c>
      <c r="B22" s="39" t="s">
        <v>16</v>
      </c>
      <c r="C22" s="33">
        <v>2350000</v>
      </c>
      <c r="D22" s="33">
        <v>1333987.05</v>
      </c>
      <c r="E22" s="43">
        <v>2830000</v>
      </c>
      <c r="F22" s="44">
        <v>768301.09</v>
      </c>
      <c r="G22" s="27">
        <f t="shared" si="1"/>
        <v>-565685.96000000008</v>
      </c>
    </row>
    <row r="23" spans="1:9">
      <c r="A23" s="38" t="s">
        <v>103</v>
      </c>
      <c r="B23" s="39" t="s">
        <v>17</v>
      </c>
      <c r="C23" s="33">
        <v>170000</v>
      </c>
      <c r="D23" s="33">
        <v>76598.69</v>
      </c>
      <c r="E23" s="43">
        <v>199000</v>
      </c>
      <c r="F23" s="44">
        <v>150399.78</v>
      </c>
      <c r="G23" s="27">
        <f t="shared" si="1"/>
        <v>73801.09</v>
      </c>
      <c r="H23" s="30"/>
      <c r="I23" s="30"/>
    </row>
    <row r="24" spans="1:9" ht="24">
      <c r="A24" s="25" t="s">
        <v>104</v>
      </c>
      <c r="B24" s="26" t="s">
        <v>20</v>
      </c>
      <c r="C24" s="28">
        <f t="shared" ref="C24:F24" si="3">SUM(C25+C26)</f>
        <v>1600000</v>
      </c>
      <c r="D24" s="28">
        <f t="shared" si="3"/>
        <v>344332.51</v>
      </c>
      <c r="E24" s="28">
        <f t="shared" si="3"/>
        <v>1135800</v>
      </c>
      <c r="F24" s="28">
        <f t="shared" si="3"/>
        <v>604420.32000000007</v>
      </c>
      <c r="G24" s="28">
        <f t="shared" si="1"/>
        <v>260087.81000000006</v>
      </c>
    </row>
    <row r="25" spans="1:9" ht="60">
      <c r="A25" s="38" t="s">
        <v>105</v>
      </c>
      <c r="B25" s="40" t="s">
        <v>21</v>
      </c>
      <c r="C25" s="33">
        <v>500000</v>
      </c>
      <c r="D25" s="33">
        <v>173380.89</v>
      </c>
      <c r="E25" s="43">
        <v>335800</v>
      </c>
      <c r="F25" s="44">
        <v>168990.93</v>
      </c>
      <c r="G25" s="27">
        <f t="shared" si="1"/>
        <v>-4389.960000000021</v>
      </c>
    </row>
    <row r="26" spans="1:9" ht="24">
      <c r="A26" s="38" t="s">
        <v>106</v>
      </c>
      <c r="B26" s="39" t="s">
        <v>22</v>
      </c>
      <c r="C26" s="33">
        <v>1100000</v>
      </c>
      <c r="D26" s="33">
        <v>170951.62</v>
      </c>
      <c r="E26" s="43">
        <v>800000</v>
      </c>
      <c r="F26" s="44">
        <v>435429.39</v>
      </c>
      <c r="G26" s="27">
        <f t="shared" si="1"/>
        <v>264477.77</v>
      </c>
    </row>
    <row r="27" spans="1:9">
      <c r="A27" s="25" t="s">
        <v>107</v>
      </c>
      <c r="B27" s="26" t="s">
        <v>23</v>
      </c>
      <c r="C27" s="34">
        <v>1500000</v>
      </c>
      <c r="D27" s="34">
        <v>840640.26</v>
      </c>
      <c r="E27" s="41">
        <v>250000</v>
      </c>
      <c r="F27" s="42">
        <v>238898</v>
      </c>
      <c r="G27" s="28">
        <f t="shared" si="1"/>
        <v>-601742.26</v>
      </c>
    </row>
    <row r="28" spans="1:9">
      <c r="A28" s="25" t="s">
        <v>108</v>
      </c>
      <c r="B28" s="26" t="s">
        <v>24</v>
      </c>
      <c r="C28" s="34">
        <v>1000</v>
      </c>
      <c r="D28" s="34">
        <v>0</v>
      </c>
      <c r="E28" s="41">
        <v>0</v>
      </c>
      <c r="F28" s="42">
        <v>1511</v>
      </c>
      <c r="G28" s="28">
        <f t="shared" si="1"/>
        <v>1511</v>
      </c>
    </row>
    <row r="29" spans="1:9">
      <c r="A29" s="38" t="s">
        <v>109</v>
      </c>
      <c r="B29" s="39" t="s">
        <v>25</v>
      </c>
      <c r="C29" s="27">
        <v>0</v>
      </c>
      <c r="D29" s="27">
        <v>0</v>
      </c>
      <c r="E29" s="27">
        <f ca="1">SUM(E29)</f>
        <v>0</v>
      </c>
      <c r="F29" s="44">
        <v>1511</v>
      </c>
      <c r="G29" s="27">
        <f>SUM(F29-D29)</f>
        <v>1511</v>
      </c>
    </row>
    <row r="30" spans="1:9">
      <c r="A30" s="4" t="s">
        <v>110</v>
      </c>
      <c r="B30" s="15" t="s">
        <v>28</v>
      </c>
      <c r="C30" s="3">
        <f>C31+C75+C78+C84</f>
        <v>601650655</v>
      </c>
      <c r="D30" s="3">
        <f t="shared" ref="D30:F30" si="4">D31+D75+D78+D84</f>
        <v>118948460.22</v>
      </c>
      <c r="E30" s="3">
        <f t="shared" si="4"/>
        <v>797649565.62</v>
      </c>
      <c r="F30" s="3">
        <f t="shared" si="4"/>
        <v>180130608.5</v>
      </c>
      <c r="G30" s="2">
        <f>SUM(F30-D30)</f>
        <v>61182148.280000001</v>
      </c>
    </row>
    <row r="31" spans="1:9" ht="27">
      <c r="A31" s="4" t="s">
        <v>111</v>
      </c>
      <c r="B31" s="15" t="s">
        <v>29</v>
      </c>
      <c r="C31" s="3">
        <f>C32+C37+C57+C72</f>
        <v>601650655</v>
      </c>
      <c r="D31" s="3">
        <f>D32+D37+D57+D72</f>
        <v>127999523.50999999</v>
      </c>
      <c r="E31" s="3">
        <f t="shared" ref="E31:F31" si="5">E32+E37+E57+E72</f>
        <v>797649565.62</v>
      </c>
      <c r="F31" s="3">
        <f t="shared" si="5"/>
        <v>178152008.56</v>
      </c>
      <c r="G31" s="2">
        <f t="shared" ref="G31:G85" si="6">SUM(F31-D31)</f>
        <v>50152485.050000012</v>
      </c>
    </row>
    <row r="32" spans="1:9">
      <c r="A32" s="4" t="s">
        <v>120</v>
      </c>
      <c r="B32" s="15" t="s">
        <v>30</v>
      </c>
      <c r="C32" s="5">
        <v>188499900</v>
      </c>
      <c r="D32" s="5">
        <v>47106000</v>
      </c>
      <c r="E32" s="6">
        <v>203799000</v>
      </c>
      <c r="F32" s="6">
        <v>50934624</v>
      </c>
      <c r="G32" s="2">
        <f t="shared" si="6"/>
        <v>3828624</v>
      </c>
    </row>
    <row r="33" spans="1:7">
      <c r="A33" s="4" t="s">
        <v>114</v>
      </c>
      <c r="B33" s="15" t="s">
        <v>31</v>
      </c>
      <c r="C33" s="5">
        <v>161763800</v>
      </c>
      <c r="D33" s="5">
        <v>40425000</v>
      </c>
      <c r="E33" s="7">
        <v>152412500</v>
      </c>
      <c r="F33" s="7">
        <v>38088000</v>
      </c>
      <c r="G33" s="2">
        <f t="shared" si="6"/>
        <v>-2337000</v>
      </c>
    </row>
    <row r="34" spans="1:7" ht="27">
      <c r="A34" s="4" t="s">
        <v>115</v>
      </c>
      <c r="B34" s="15" t="s">
        <v>32</v>
      </c>
      <c r="C34" s="5">
        <v>161763800</v>
      </c>
      <c r="D34" s="5">
        <v>40425000</v>
      </c>
      <c r="E34" s="8">
        <v>152412500</v>
      </c>
      <c r="F34" s="8">
        <v>38088000</v>
      </c>
      <c r="G34" s="2">
        <f t="shared" si="6"/>
        <v>-2337000</v>
      </c>
    </row>
    <row r="35" spans="1:7" ht="27">
      <c r="A35" s="4" t="s">
        <v>121</v>
      </c>
      <c r="B35" s="15" t="s">
        <v>33</v>
      </c>
      <c r="C35" s="5">
        <v>26736100</v>
      </c>
      <c r="D35" s="5">
        <v>6681000</v>
      </c>
      <c r="E35" s="7">
        <v>51386500</v>
      </c>
      <c r="F35" s="7">
        <v>12846624</v>
      </c>
      <c r="G35" s="2">
        <f t="shared" si="6"/>
        <v>6165624</v>
      </c>
    </row>
    <row r="36" spans="1:7" ht="27">
      <c r="A36" s="4" t="s">
        <v>122</v>
      </c>
      <c r="B36" s="15" t="s">
        <v>34</v>
      </c>
      <c r="C36" s="5">
        <v>26736100</v>
      </c>
      <c r="D36" s="5">
        <v>6681000</v>
      </c>
      <c r="E36" s="8">
        <v>51386500</v>
      </c>
      <c r="F36" s="8">
        <v>12846624</v>
      </c>
      <c r="G36" s="2">
        <f>SUM(F36-D36)</f>
        <v>6165624</v>
      </c>
    </row>
    <row r="37" spans="1:7" ht="27">
      <c r="A37" s="4" t="s">
        <v>116</v>
      </c>
      <c r="B37" s="15" t="s">
        <v>35</v>
      </c>
      <c r="C37" s="5">
        <v>61892270</v>
      </c>
      <c r="D37" s="5">
        <v>1949982.23</v>
      </c>
      <c r="E37" s="6">
        <v>211146524.12</v>
      </c>
      <c r="F37" s="6">
        <v>47111376.07</v>
      </c>
      <c r="G37" s="2">
        <f t="shared" si="6"/>
        <v>45161393.840000004</v>
      </c>
    </row>
    <row r="38" spans="1:7" ht="27">
      <c r="A38" s="4" t="s">
        <v>117</v>
      </c>
      <c r="B38" s="15" t="s">
        <v>36</v>
      </c>
      <c r="C38" s="5"/>
      <c r="D38" s="5"/>
      <c r="E38" s="7">
        <v>34765700</v>
      </c>
      <c r="F38" s="7">
        <v>0</v>
      </c>
      <c r="G38" s="2">
        <f t="shared" si="6"/>
        <v>0</v>
      </c>
    </row>
    <row r="39" spans="1:7" ht="27">
      <c r="A39" s="4" t="s">
        <v>118</v>
      </c>
      <c r="B39" s="15" t="s">
        <v>37</v>
      </c>
      <c r="C39" s="5"/>
      <c r="D39" s="5"/>
      <c r="E39" s="8">
        <v>34765700</v>
      </c>
      <c r="F39" s="8">
        <v>0</v>
      </c>
      <c r="G39" s="2">
        <f t="shared" si="6"/>
        <v>0</v>
      </c>
    </row>
    <row r="40" spans="1:7" ht="40.5">
      <c r="A40" s="4" t="s">
        <v>123</v>
      </c>
      <c r="B40" s="15" t="s">
        <v>38</v>
      </c>
      <c r="C40" s="3">
        <v>0</v>
      </c>
      <c r="D40" s="3">
        <v>0</v>
      </c>
      <c r="E40" s="7">
        <v>0</v>
      </c>
      <c r="F40" s="7">
        <v>0</v>
      </c>
      <c r="G40" s="2">
        <f t="shared" si="6"/>
        <v>0</v>
      </c>
    </row>
    <row r="41" spans="1:7" ht="40.5">
      <c r="A41" s="4" t="s">
        <v>124</v>
      </c>
      <c r="B41" s="15" t="s">
        <v>39</v>
      </c>
      <c r="C41" s="3">
        <v>0</v>
      </c>
      <c r="D41" s="3">
        <v>0</v>
      </c>
      <c r="E41" s="8">
        <v>0</v>
      </c>
      <c r="F41" s="8">
        <v>0</v>
      </c>
      <c r="G41" s="2">
        <f t="shared" si="6"/>
        <v>0</v>
      </c>
    </row>
    <row r="42" spans="1:7" ht="40.5">
      <c r="A42" s="4" t="s">
        <v>125</v>
      </c>
      <c r="B42" s="15" t="s">
        <v>72</v>
      </c>
      <c r="C42" s="3"/>
      <c r="D42" s="3"/>
      <c r="E42" s="3">
        <v>0</v>
      </c>
      <c r="F42" s="3">
        <v>0</v>
      </c>
      <c r="G42" s="2">
        <f t="shared" si="6"/>
        <v>0</v>
      </c>
    </row>
    <row r="43" spans="1:7" ht="40.5">
      <c r="A43" s="4" t="s">
        <v>119</v>
      </c>
      <c r="B43" s="15" t="s">
        <v>73</v>
      </c>
      <c r="C43" s="3"/>
      <c r="D43" s="3"/>
      <c r="E43" s="3">
        <v>0</v>
      </c>
      <c r="F43" s="3">
        <v>0</v>
      </c>
      <c r="G43" s="2">
        <f t="shared" si="6"/>
        <v>0</v>
      </c>
    </row>
    <row r="44" spans="1:7" ht="40.5">
      <c r="A44" s="4" t="s">
        <v>126</v>
      </c>
      <c r="B44" s="15" t="s">
        <v>74</v>
      </c>
      <c r="C44" s="3"/>
      <c r="D44" s="3"/>
      <c r="E44" s="3">
        <v>0</v>
      </c>
      <c r="F44" s="3">
        <v>0</v>
      </c>
      <c r="G44" s="2">
        <f t="shared" si="6"/>
        <v>0</v>
      </c>
    </row>
    <row r="45" spans="1:7" ht="40.5">
      <c r="A45" s="4" t="s">
        <v>127</v>
      </c>
      <c r="B45" s="15" t="s">
        <v>75</v>
      </c>
      <c r="C45" s="3"/>
      <c r="D45" s="3"/>
      <c r="E45" s="3">
        <v>0</v>
      </c>
      <c r="F45" s="3">
        <v>0</v>
      </c>
      <c r="G45" s="2">
        <f t="shared" si="6"/>
        <v>0</v>
      </c>
    </row>
    <row r="46" spans="1:7" ht="40.5">
      <c r="A46" s="4" t="s">
        <v>123</v>
      </c>
      <c r="B46" s="15" t="s">
        <v>38</v>
      </c>
      <c r="C46" s="3"/>
      <c r="D46" s="3"/>
      <c r="E46" s="3">
        <v>0</v>
      </c>
      <c r="F46" s="3">
        <v>0</v>
      </c>
      <c r="G46" s="2">
        <f t="shared" si="6"/>
        <v>0</v>
      </c>
    </row>
    <row r="47" spans="1:7" ht="40.5">
      <c r="A47" s="4" t="s">
        <v>124</v>
      </c>
      <c r="B47" s="15" t="s">
        <v>39</v>
      </c>
      <c r="C47" s="3"/>
      <c r="D47" s="3"/>
      <c r="E47" s="3">
        <v>0</v>
      </c>
      <c r="F47" s="3">
        <v>0</v>
      </c>
      <c r="G47" s="2">
        <f t="shared" si="6"/>
        <v>0</v>
      </c>
    </row>
    <row r="48" spans="1:7" ht="27">
      <c r="A48" s="4" t="s">
        <v>128</v>
      </c>
      <c r="B48" s="15" t="s">
        <v>76</v>
      </c>
      <c r="C48" s="3"/>
      <c r="D48" s="3"/>
      <c r="E48" s="3">
        <v>0</v>
      </c>
      <c r="F48" s="3">
        <v>0</v>
      </c>
      <c r="G48" s="2">
        <f t="shared" si="6"/>
        <v>0</v>
      </c>
    </row>
    <row r="49" spans="1:7" ht="27">
      <c r="A49" s="4" t="s">
        <v>129</v>
      </c>
      <c r="B49" s="15" t="s">
        <v>77</v>
      </c>
      <c r="C49" s="3"/>
      <c r="D49" s="3"/>
      <c r="E49" s="3">
        <v>0</v>
      </c>
      <c r="F49" s="3">
        <v>0</v>
      </c>
      <c r="G49" s="2">
        <f t="shared" si="6"/>
        <v>0</v>
      </c>
    </row>
    <row r="50" spans="1:7">
      <c r="A50" s="4" t="s">
        <v>130</v>
      </c>
      <c r="B50" s="15" t="s">
        <v>78</v>
      </c>
      <c r="C50" s="3"/>
      <c r="D50" s="3"/>
      <c r="E50" s="3">
        <v>0</v>
      </c>
      <c r="F50" s="3">
        <v>0</v>
      </c>
      <c r="G50" s="2">
        <f t="shared" si="6"/>
        <v>0</v>
      </c>
    </row>
    <row r="51" spans="1:7" ht="27">
      <c r="A51" s="4" t="s">
        <v>131</v>
      </c>
      <c r="B51" s="15" t="s">
        <v>79</v>
      </c>
      <c r="C51" s="3"/>
      <c r="D51" s="3"/>
      <c r="E51" s="3">
        <v>0</v>
      </c>
      <c r="F51" s="3">
        <v>0</v>
      </c>
      <c r="G51" s="2">
        <f t="shared" si="6"/>
        <v>0</v>
      </c>
    </row>
    <row r="52" spans="1:7" ht="40.5">
      <c r="A52" s="4" t="s">
        <v>132</v>
      </c>
      <c r="B52" s="15" t="s">
        <v>40</v>
      </c>
      <c r="C52" s="3">
        <v>0</v>
      </c>
      <c r="D52" s="3">
        <v>0</v>
      </c>
      <c r="E52" s="3">
        <v>0</v>
      </c>
      <c r="F52" s="3">
        <v>0</v>
      </c>
      <c r="G52" s="2">
        <f t="shared" si="6"/>
        <v>0</v>
      </c>
    </row>
    <row r="53" spans="1:7" ht="40.5">
      <c r="A53" s="4" t="s">
        <v>133</v>
      </c>
      <c r="B53" s="15" t="s">
        <v>41</v>
      </c>
      <c r="C53" s="3">
        <v>0</v>
      </c>
      <c r="D53" s="3">
        <v>0</v>
      </c>
      <c r="E53" s="3">
        <v>0</v>
      </c>
      <c r="F53" s="3">
        <v>0</v>
      </c>
      <c r="G53" s="2">
        <f t="shared" si="6"/>
        <v>0</v>
      </c>
    </row>
    <row r="54" spans="1:7" ht="40.5">
      <c r="A54" s="4" t="s">
        <v>134</v>
      </c>
      <c r="B54" s="15" t="s">
        <v>42</v>
      </c>
      <c r="C54" s="3">
        <v>0</v>
      </c>
      <c r="D54" s="3">
        <v>0</v>
      </c>
      <c r="E54" s="3">
        <v>0</v>
      </c>
      <c r="F54" s="3">
        <v>0</v>
      </c>
      <c r="G54" s="2">
        <f t="shared" si="6"/>
        <v>0</v>
      </c>
    </row>
    <row r="55" spans="1:7">
      <c r="A55" s="4" t="s">
        <v>135</v>
      </c>
      <c r="B55" s="15" t="s">
        <v>43</v>
      </c>
      <c r="C55" s="5">
        <v>61892270</v>
      </c>
      <c r="D55" s="5">
        <v>1949982.23</v>
      </c>
      <c r="E55" s="7">
        <v>176380824.12</v>
      </c>
      <c r="F55" s="7">
        <v>47111376.07</v>
      </c>
      <c r="G55" s="2">
        <f t="shared" si="6"/>
        <v>45161393.840000004</v>
      </c>
    </row>
    <row r="56" spans="1:7">
      <c r="A56" s="4" t="s">
        <v>136</v>
      </c>
      <c r="B56" s="15" t="s">
        <v>44</v>
      </c>
      <c r="C56" s="5">
        <v>61892270</v>
      </c>
      <c r="D56" s="5">
        <v>1949982.23</v>
      </c>
      <c r="E56" s="8">
        <v>176380824.12</v>
      </c>
      <c r="F56" s="8">
        <v>47111376.07</v>
      </c>
      <c r="G56" s="2">
        <f t="shared" si="6"/>
        <v>45161393.840000004</v>
      </c>
    </row>
    <row r="57" spans="1:7">
      <c r="A57" s="4" t="s">
        <v>137</v>
      </c>
      <c r="B57" s="15" t="s">
        <v>45</v>
      </c>
      <c r="C57" s="5">
        <v>345855735</v>
      </c>
      <c r="D57" s="5">
        <v>78938041.280000001</v>
      </c>
      <c r="E57" s="6">
        <v>378820001.5</v>
      </c>
      <c r="F57" s="6">
        <v>80104008.489999995</v>
      </c>
      <c r="G57" s="2">
        <f t="shared" si="6"/>
        <v>1165967.2099999934</v>
      </c>
    </row>
    <row r="58" spans="1:7" ht="27">
      <c r="A58" s="4" t="s">
        <v>138</v>
      </c>
      <c r="B58" s="15" t="s">
        <v>46</v>
      </c>
      <c r="C58" s="5">
        <v>22418435</v>
      </c>
      <c r="D58" s="5">
        <v>3537516.28</v>
      </c>
      <c r="E58" s="7">
        <v>31051992</v>
      </c>
      <c r="F58" s="7">
        <v>4104008.49</v>
      </c>
      <c r="G58" s="2">
        <f t="shared" si="6"/>
        <v>566492.21000000043</v>
      </c>
    </row>
    <row r="59" spans="1:7" ht="27">
      <c r="A59" s="4" t="s">
        <v>139</v>
      </c>
      <c r="B59" s="15" t="s">
        <v>47</v>
      </c>
      <c r="C59" s="5">
        <v>22418435</v>
      </c>
      <c r="D59" s="5">
        <v>3537516.28</v>
      </c>
      <c r="E59" s="8">
        <v>31051992</v>
      </c>
      <c r="F59" s="8">
        <v>4104008.49</v>
      </c>
      <c r="G59" s="2">
        <f t="shared" si="6"/>
        <v>566492.21000000043</v>
      </c>
    </row>
    <row r="60" spans="1:7" ht="54">
      <c r="A60" s="4" t="s">
        <v>140</v>
      </c>
      <c r="B60" s="15" t="s">
        <v>48</v>
      </c>
      <c r="C60" s="5">
        <v>3955300</v>
      </c>
      <c r="D60" s="5">
        <v>1050000</v>
      </c>
      <c r="E60" s="7">
        <v>3377800</v>
      </c>
      <c r="F60" s="7">
        <v>0</v>
      </c>
      <c r="G60" s="2">
        <f t="shared" si="6"/>
        <v>-1050000</v>
      </c>
    </row>
    <row r="61" spans="1:7" ht="54">
      <c r="A61" s="4" t="s">
        <v>141</v>
      </c>
      <c r="B61" s="15" t="s">
        <v>49</v>
      </c>
      <c r="C61" s="5">
        <v>3955300</v>
      </c>
      <c r="D61" s="5">
        <v>1050000</v>
      </c>
      <c r="E61" s="8">
        <v>3377800</v>
      </c>
      <c r="F61" s="8">
        <v>0</v>
      </c>
      <c r="G61" s="2">
        <f t="shared" si="6"/>
        <v>-1050000</v>
      </c>
    </row>
    <row r="62" spans="1:7" ht="27">
      <c r="A62" s="4" t="s">
        <v>142</v>
      </c>
      <c r="B62" s="15" t="s">
        <v>50</v>
      </c>
      <c r="C62" s="5">
        <v>1349400</v>
      </c>
      <c r="D62" s="5">
        <v>337350</v>
      </c>
      <c r="E62" s="7">
        <v>1523000</v>
      </c>
      <c r="F62" s="7">
        <v>0</v>
      </c>
      <c r="G62" s="2">
        <f t="shared" si="6"/>
        <v>-337350</v>
      </c>
    </row>
    <row r="63" spans="1:7" ht="40.5">
      <c r="A63" s="4" t="s">
        <v>143</v>
      </c>
      <c r="B63" s="15" t="s">
        <v>51</v>
      </c>
      <c r="C63" s="5">
        <v>1349400</v>
      </c>
      <c r="D63" s="5">
        <v>337350</v>
      </c>
      <c r="E63" s="8">
        <v>1523000</v>
      </c>
      <c r="F63" s="8">
        <v>0</v>
      </c>
      <c r="G63" s="2">
        <f t="shared" si="6"/>
        <v>-337350</v>
      </c>
    </row>
    <row r="64" spans="1:7" ht="40.5">
      <c r="A64" s="4" t="s">
        <v>144</v>
      </c>
      <c r="B64" s="15" t="s">
        <v>52</v>
      </c>
      <c r="C64" s="5">
        <v>5000</v>
      </c>
      <c r="D64" s="5">
        <v>0</v>
      </c>
      <c r="E64" s="7">
        <v>6000</v>
      </c>
      <c r="F64" s="7">
        <v>0</v>
      </c>
      <c r="G64" s="2">
        <f t="shared" si="6"/>
        <v>0</v>
      </c>
    </row>
    <row r="65" spans="1:7" ht="54">
      <c r="A65" s="4" t="s">
        <v>145</v>
      </c>
      <c r="B65" s="15" t="s">
        <v>53</v>
      </c>
      <c r="C65" s="5">
        <v>5000</v>
      </c>
      <c r="D65" s="5">
        <v>0</v>
      </c>
      <c r="E65" s="8">
        <v>6000</v>
      </c>
      <c r="F65" s="8">
        <v>0</v>
      </c>
      <c r="G65" s="2">
        <f t="shared" si="6"/>
        <v>0</v>
      </c>
    </row>
    <row r="66" spans="1:7" ht="27">
      <c r="A66" s="9" t="s">
        <v>148</v>
      </c>
      <c r="B66" s="16" t="s">
        <v>146</v>
      </c>
      <c r="C66" s="5"/>
      <c r="D66" s="5"/>
      <c r="E66" s="7">
        <v>246295.5</v>
      </c>
      <c r="F66" s="7">
        <v>0</v>
      </c>
      <c r="G66" s="2">
        <f t="shared" ref="G66:G67" si="7">SUM(F66-D66)</f>
        <v>0</v>
      </c>
    </row>
    <row r="67" spans="1:7" ht="27">
      <c r="A67" s="10" t="s">
        <v>149</v>
      </c>
      <c r="B67" s="17" t="s">
        <v>147</v>
      </c>
      <c r="C67" s="5"/>
      <c r="D67" s="5"/>
      <c r="E67" s="8">
        <v>246295.5</v>
      </c>
      <c r="F67" s="8">
        <v>0</v>
      </c>
      <c r="G67" s="2">
        <f t="shared" si="7"/>
        <v>0</v>
      </c>
    </row>
    <row r="68" spans="1:7" ht="27">
      <c r="A68" s="4" t="s">
        <v>150</v>
      </c>
      <c r="B68" s="15" t="s">
        <v>54</v>
      </c>
      <c r="C68" s="5">
        <v>52700</v>
      </c>
      <c r="D68" s="5">
        <v>13175</v>
      </c>
      <c r="E68" s="7">
        <v>53214</v>
      </c>
      <c r="F68" s="7">
        <v>0</v>
      </c>
      <c r="G68" s="2">
        <f t="shared" si="6"/>
        <v>-13175</v>
      </c>
    </row>
    <row r="69" spans="1:7" ht="27">
      <c r="A69" s="4" t="s">
        <v>151</v>
      </c>
      <c r="B69" s="15" t="s">
        <v>55</v>
      </c>
      <c r="C69" s="5">
        <v>52700</v>
      </c>
      <c r="D69" s="5">
        <v>13175</v>
      </c>
      <c r="E69" s="8">
        <v>53214</v>
      </c>
      <c r="F69" s="8">
        <v>0</v>
      </c>
      <c r="G69" s="2">
        <f t="shared" si="6"/>
        <v>-13175</v>
      </c>
    </row>
    <row r="70" spans="1:7">
      <c r="A70" s="4" t="s">
        <v>152</v>
      </c>
      <c r="B70" s="15" t="s">
        <v>56</v>
      </c>
      <c r="C70" s="5">
        <v>318074900</v>
      </c>
      <c r="D70" s="5">
        <v>74000000</v>
      </c>
      <c r="E70" s="7">
        <v>342561700</v>
      </c>
      <c r="F70" s="7">
        <v>76000000</v>
      </c>
      <c r="G70" s="2">
        <f t="shared" si="6"/>
        <v>2000000</v>
      </c>
    </row>
    <row r="71" spans="1:7">
      <c r="A71" s="4" t="s">
        <v>153</v>
      </c>
      <c r="B71" s="15" t="s">
        <v>57</v>
      </c>
      <c r="C71" s="5">
        <v>318074900</v>
      </c>
      <c r="D71" s="5">
        <v>74000000</v>
      </c>
      <c r="E71" s="8">
        <v>342561700</v>
      </c>
      <c r="F71" s="8">
        <v>76000000</v>
      </c>
      <c r="G71" s="2">
        <f t="shared" si="6"/>
        <v>2000000</v>
      </c>
    </row>
    <row r="72" spans="1:7">
      <c r="A72" s="4" t="s">
        <v>154</v>
      </c>
      <c r="B72" s="15" t="s">
        <v>58</v>
      </c>
      <c r="C72" s="5">
        <v>5402750</v>
      </c>
      <c r="D72" s="5">
        <v>5500</v>
      </c>
      <c r="E72" s="6">
        <v>3884040</v>
      </c>
      <c r="F72" s="6">
        <v>2000</v>
      </c>
      <c r="G72" s="2">
        <f t="shared" si="6"/>
        <v>-3500</v>
      </c>
    </row>
    <row r="73" spans="1:7" ht="40.5">
      <c r="A73" s="4" t="s">
        <v>167</v>
      </c>
      <c r="B73" s="15" t="s">
        <v>59</v>
      </c>
      <c r="C73" s="5">
        <v>5402750</v>
      </c>
      <c r="D73" s="5">
        <v>5500</v>
      </c>
      <c r="E73" s="7">
        <v>3884040</v>
      </c>
      <c r="F73" s="7">
        <v>2000</v>
      </c>
      <c r="G73" s="2">
        <f t="shared" si="6"/>
        <v>-3500</v>
      </c>
    </row>
    <row r="74" spans="1:7" ht="54">
      <c r="A74" s="4" t="s">
        <v>168</v>
      </c>
      <c r="B74" s="15" t="s">
        <v>60</v>
      </c>
      <c r="C74" s="5">
        <v>5402750</v>
      </c>
      <c r="D74" s="5">
        <v>5500</v>
      </c>
      <c r="E74" s="8">
        <v>3884040</v>
      </c>
      <c r="F74" s="8">
        <v>2000</v>
      </c>
      <c r="G74" s="2">
        <f t="shared" si="6"/>
        <v>-3500</v>
      </c>
    </row>
    <row r="75" spans="1:7">
      <c r="A75" s="4" t="s">
        <v>164</v>
      </c>
      <c r="B75" s="15" t="s">
        <v>61</v>
      </c>
      <c r="C75" s="3">
        <v>0</v>
      </c>
      <c r="D75" s="3">
        <v>0</v>
      </c>
      <c r="E75" s="11">
        <v>0</v>
      </c>
      <c r="F75" s="11">
        <v>29700</v>
      </c>
      <c r="G75" s="2">
        <f t="shared" si="6"/>
        <v>29700</v>
      </c>
    </row>
    <row r="76" spans="1:7" ht="27">
      <c r="A76" s="4" t="s">
        <v>165</v>
      </c>
      <c r="B76" s="15" t="s">
        <v>62</v>
      </c>
      <c r="C76" s="3">
        <v>0</v>
      </c>
      <c r="D76" s="3">
        <v>0</v>
      </c>
      <c r="E76" s="6">
        <v>0</v>
      </c>
      <c r="F76" s="6">
        <v>29700</v>
      </c>
      <c r="G76" s="2">
        <f t="shared" si="6"/>
        <v>29700</v>
      </c>
    </row>
    <row r="77" spans="1:7" ht="27">
      <c r="A77" s="4" t="s">
        <v>166</v>
      </c>
      <c r="B77" s="15" t="s">
        <v>62</v>
      </c>
      <c r="C77" s="3">
        <v>0</v>
      </c>
      <c r="D77" s="3">
        <v>0</v>
      </c>
      <c r="E77" s="7">
        <v>0</v>
      </c>
      <c r="F77" s="7">
        <v>29700</v>
      </c>
      <c r="G77" s="2">
        <f t="shared" si="6"/>
        <v>29700</v>
      </c>
    </row>
    <row r="78" spans="1:7" ht="67.5">
      <c r="A78" s="4" t="s">
        <v>159</v>
      </c>
      <c r="B78" s="15" t="s">
        <v>63</v>
      </c>
      <c r="C78" s="3">
        <v>0</v>
      </c>
      <c r="D78" s="3">
        <v>498817.28000000003</v>
      </c>
      <c r="E78" s="3">
        <v>0</v>
      </c>
      <c r="F78" s="11">
        <v>1952297.94</v>
      </c>
      <c r="G78" s="2">
        <f t="shared" si="6"/>
        <v>1453480.66</v>
      </c>
    </row>
    <row r="79" spans="1:7" ht="27">
      <c r="A79" s="4" t="s">
        <v>162</v>
      </c>
      <c r="B79" s="15" t="s">
        <v>64</v>
      </c>
      <c r="C79" s="3">
        <v>0</v>
      </c>
      <c r="D79" s="3">
        <v>498817.28000000003</v>
      </c>
      <c r="E79" s="3">
        <v>0</v>
      </c>
      <c r="F79" s="6">
        <v>1952297.94</v>
      </c>
      <c r="G79" s="2">
        <f t="shared" si="6"/>
        <v>1453480.66</v>
      </c>
    </row>
    <row r="80" spans="1:7" ht="27">
      <c r="A80" s="4" t="s">
        <v>160</v>
      </c>
      <c r="B80" s="15" t="s">
        <v>65</v>
      </c>
      <c r="C80" s="3">
        <v>0</v>
      </c>
      <c r="D80" s="3">
        <v>498817.28000000003</v>
      </c>
      <c r="E80" s="3">
        <v>0</v>
      </c>
      <c r="F80" s="7">
        <v>1952297.94</v>
      </c>
      <c r="G80" s="2">
        <f t="shared" si="6"/>
        <v>1453480.66</v>
      </c>
    </row>
    <row r="81" spans="1:7" ht="27">
      <c r="A81" s="4" t="s">
        <v>160</v>
      </c>
      <c r="B81" s="15" t="s">
        <v>65</v>
      </c>
      <c r="C81" s="3">
        <v>0</v>
      </c>
      <c r="D81" s="3">
        <v>474702.26</v>
      </c>
      <c r="E81" s="3">
        <v>0</v>
      </c>
      <c r="F81" s="8">
        <v>1952297.94</v>
      </c>
      <c r="G81" s="2">
        <f t="shared" si="6"/>
        <v>1477595.68</v>
      </c>
    </row>
    <row r="82" spans="1:7" ht="27">
      <c r="A82" s="4" t="s">
        <v>163</v>
      </c>
      <c r="B82" s="15" t="s">
        <v>66</v>
      </c>
      <c r="C82" s="3">
        <v>0</v>
      </c>
      <c r="D82" s="3">
        <v>474702.26</v>
      </c>
      <c r="E82" s="3">
        <v>0</v>
      </c>
      <c r="F82" s="12">
        <v>1952297.94</v>
      </c>
      <c r="G82" s="2">
        <f t="shared" si="6"/>
        <v>1477595.68</v>
      </c>
    </row>
    <row r="83" spans="1:7" ht="40.5">
      <c r="A83" s="4" t="s">
        <v>161</v>
      </c>
      <c r="B83" s="15" t="s">
        <v>80</v>
      </c>
      <c r="C83" s="3">
        <v>0</v>
      </c>
      <c r="D83" s="3">
        <v>24115.02</v>
      </c>
      <c r="E83" s="3">
        <v>0</v>
      </c>
      <c r="F83" s="11">
        <v>0</v>
      </c>
      <c r="G83" s="2">
        <f t="shared" si="6"/>
        <v>-24115.02</v>
      </c>
    </row>
    <row r="84" spans="1:7" ht="40.5">
      <c r="A84" s="4" t="s">
        <v>156</v>
      </c>
      <c r="B84" s="15" t="s">
        <v>67</v>
      </c>
      <c r="C84" s="3">
        <v>0</v>
      </c>
      <c r="D84" s="3">
        <v>-9549880.5700000003</v>
      </c>
      <c r="E84" s="3">
        <v>0</v>
      </c>
      <c r="F84" s="11">
        <v>-3398</v>
      </c>
      <c r="G84" s="2">
        <f t="shared" si="6"/>
        <v>9546482.5700000003</v>
      </c>
    </row>
    <row r="85" spans="1:7" ht="40.5">
      <c r="A85" s="4" t="s">
        <v>157</v>
      </c>
      <c r="B85" s="15" t="s">
        <v>68</v>
      </c>
      <c r="C85" s="3">
        <v>0</v>
      </c>
      <c r="D85" s="3">
        <v>-9549880.5700000003</v>
      </c>
      <c r="E85" s="3">
        <v>0</v>
      </c>
      <c r="F85" s="6">
        <v>-3398</v>
      </c>
      <c r="G85" s="2">
        <f t="shared" si="6"/>
        <v>9546482.5700000003</v>
      </c>
    </row>
    <row r="86" spans="1:7" s="1" customFormat="1" ht="54">
      <c r="A86" s="4" t="s">
        <v>158</v>
      </c>
      <c r="B86" s="15" t="s">
        <v>81</v>
      </c>
      <c r="C86" s="3">
        <v>0</v>
      </c>
      <c r="D86" s="3">
        <v>-2804192.32</v>
      </c>
      <c r="E86" s="3">
        <v>0</v>
      </c>
      <c r="F86" s="7">
        <v>0</v>
      </c>
      <c r="G86" s="2">
        <f t="shared" ref="G86:G90" si="8">SUM(F86-D86)</f>
        <v>2804192.32</v>
      </c>
    </row>
    <row r="87" spans="1:7" ht="40.5">
      <c r="A87" s="4" t="s">
        <v>155</v>
      </c>
      <c r="B87" s="15" t="s">
        <v>69</v>
      </c>
      <c r="C87" s="3">
        <v>0</v>
      </c>
      <c r="D87" s="3">
        <v>-5092762.2300000004</v>
      </c>
      <c r="E87" s="3">
        <v>0</v>
      </c>
      <c r="F87" s="3">
        <v>0</v>
      </c>
      <c r="G87" s="2">
        <f t="shared" si="8"/>
        <v>5092762.2300000004</v>
      </c>
    </row>
    <row r="88" spans="1:7" ht="40.5">
      <c r="A88" s="4" t="s">
        <v>155</v>
      </c>
      <c r="B88" s="15" t="s">
        <v>82</v>
      </c>
      <c r="C88" s="3">
        <v>0</v>
      </c>
      <c r="D88" s="3">
        <v>-5092762.2300000004</v>
      </c>
      <c r="E88" s="3">
        <v>0</v>
      </c>
      <c r="F88" s="3">
        <v>0</v>
      </c>
      <c r="G88" s="2">
        <f t="shared" si="8"/>
        <v>5092762.2300000004</v>
      </c>
    </row>
    <row r="89" spans="1:7" ht="40.5">
      <c r="A89" s="4" t="s">
        <v>113</v>
      </c>
      <c r="B89" s="15" t="s">
        <v>83</v>
      </c>
      <c r="C89" s="3">
        <v>0</v>
      </c>
      <c r="D89" s="3">
        <v>-24115.02</v>
      </c>
      <c r="E89" s="3">
        <v>0</v>
      </c>
      <c r="F89" s="3">
        <v>0</v>
      </c>
      <c r="G89" s="2">
        <f t="shared" si="8"/>
        <v>24115.02</v>
      </c>
    </row>
    <row r="90" spans="1:7" ht="40.5">
      <c r="A90" s="4" t="s">
        <v>112</v>
      </c>
      <c r="B90" s="15" t="s">
        <v>70</v>
      </c>
      <c r="C90" s="3">
        <v>0</v>
      </c>
      <c r="D90" s="3">
        <v>-1628811</v>
      </c>
      <c r="E90" s="3">
        <v>0</v>
      </c>
      <c r="F90" s="7">
        <v>-3398</v>
      </c>
      <c r="G90" s="2">
        <f t="shared" si="8"/>
        <v>1625413</v>
      </c>
    </row>
  </sheetData>
  <mergeCells count="6">
    <mergeCell ref="A1:G1"/>
    <mergeCell ref="C3:D3"/>
    <mergeCell ref="E3:F3"/>
    <mergeCell ref="B3:B4"/>
    <mergeCell ref="A3:A4"/>
    <mergeCell ref="G3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dcterms:created xsi:type="dcterms:W3CDTF">2019-07-24T07:17:37Z</dcterms:created>
  <dcterms:modified xsi:type="dcterms:W3CDTF">2020-07-15T13:15:14Z</dcterms:modified>
</cp:coreProperties>
</file>