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</sheets>
  <definedNames>
    <definedName name="_xlnm._FilterDatabase" localSheetId="0" hidden="1">Лист1!$A$4:$N$83</definedName>
  </definedNames>
  <calcPr calcId="144525"/>
</workbook>
</file>

<file path=xl/calcChain.xml><?xml version="1.0" encoding="utf-8"?>
<calcChain xmlns="http://schemas.openxmlformats.org/spreadsheetml/2006/main">
  <c r="G83" i="1" l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0" i="1"/>
  <c r="G29" i="1"/>
  <c r="G28" i="1"/>
  <c r="G27" i="1"/>
  <c r="G26" i="1"/>
  <c r="G25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E6" i="1"/>
  <c r="E5" i="1" s="1"/>
  <c r="F6" i="1"/>
  <c r="F5" i="1" s="1"/>
  <c r="D32" i="1"/>
  <c r="G32" i="1" s="1"/>
  <c r="C32" i="1"/>
  <c r="D31" i="1"/>
  <c r="G31" i="1" s="1"/>
  <c r="C31" i="1"/>
  <c r="D24" i="1"/>
  <c r="G24" i="1" s="1"/>
  <c r="C24" i="1"/>
  <c r="D21" i="1"/>
  <c r="G21" i="1" s="1"/>
  <c r="C21" i="1"/>
  <c r="D9" i="1"/>
  <c r="G9" i="1" s="1"/>
  <c r="C9" i="1"/>
  <c r="D6" i="1"/>
  <c r="C6" i="1"/>
  <c r="D5" i="1"/>
  <c r="C5" i="1"/>
  <c r="G5" i="1" l="1"/>
  <c r="G6" i="1"/>
  <c r="C28" i="1" l="1"/>
  <c r="C29" i="1"/>
</calcChain>
</file>

<file path=xl/sharedStrings.xml><?xml version="1.0" encoding="utf-8"?>
<sst xmlns="http://schemas.openxmlformats.org/spreadsheetml/2006/main" count="167" uniqueCount="165">
  <si>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</si>
  <si>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</si>
  <si>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</si>
  <si>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Поступление доходов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</si>
  <si>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</si>
  <si>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</si>
  <si>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</si>
  <si>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</si>
  <si>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</si>
  <si>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</si>
  <si>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</si>
  <si>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</si>
  <si>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</si>
  <si>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</si>
  <si>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</si>
  <si>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</t>
  </si>
  <si>
    <t>Доходы от компенсации затрат государства</t>
  </si>
  <si>
    <t>КВД</t>
  </si>
  <si>
    <t>Наименование 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</si>
  <si>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</si>
  <si>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</si>
  <si>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</si>
  <si>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</si>
  <si>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</si>
  <si>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</si>
  <si>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</si>
  <si>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Отклонения в поступлениях по периодам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</si>
  <si>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</si>
  <si>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</si>
  <si>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</si>
  <si>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</si>
  <si>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</si>
  <si>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</si>
  <si>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</si>
  <si>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</si>
  <si>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>Бюджетные назначения 2020 год</t>
  </si>
  <si>
    <t>2 02 35118 00 0000 150</t>
  </si>
  <si>
    <t>2 02 35118 05 0000 150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</si>
  <si>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</si>
  <si>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</si>
  <si>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2 02 35930 00 0000 150</t>
  </si>
  <si>
    <t>2 02 35930 05 0000 150</t>
  </si>
  <si>
    <t>2 07 00000 00 0000 000</t>
  </si>
  <si>
    <t>2 07 05000 05 0000 150</t>
  </si>
  <si>
    <t>2 07 05030 05 0000 150</t>
  </si>
  <si>
    <t>Доходы бюджета - Всего</t>
  </si>
  <si>
    <t>00085000000000000000</t>
  </si>
  <si>
    <t>00010000000000000000</t>
  </si>
  <si>
    <t>00010100000000000000</t>
  </si>
  <si>
    <t>00010300000000000000</t>
  </si>
  <si>
    <t>00010500000000000000</t>
  </si>
  <si>
    <t>00010501000000000110</t>
  </si>
  <si>
    <t>00010502000020000110</t>
  </si>
  <si>
    <t>00010503000010000110</t>
  </si>
  <si>
    <t>00010504000020000110</t>
  </si>
  <si>
    <t>00010800000000000000</t>
  </si>
  <si>
    <t>00011100000000000000</t>
  </si>
  <si>
    <t>00011105010000000120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</si>
  <si>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</si>
  <si>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</si>
  <si>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00011105070000000120</t>
  </si>
  <si>
    <t>00011109000000000120</t>
  </si>
  <si>
    <t>00011200000000000000</t>
  </si>
  <si>
    <t>ДОХОДЫ ОТ ОКАЗАНИЯ ПЛАТНЫХ УСЛУГ И КОМПЕНСАЦИИ ЗАТРАТ ГОСУДАРСТВА</t>
  </si>
  <si>
    <t>00011300000000000000</t>
  </si>
  <si>
    <t>00011301000000000130</t>
  </si>
  <si>
    <t>00011302000000000130</t>
  </si>
  <si>
    <t>00011400000000000000</t>
  </si>
  <si>
    <t>00011402000000000000</t>
  </si>
  <si>
    <t>00011406000000000430</t>
  </si>
  <si>
    <t>00011600000000000000</t>
  </si>
  <si>
    <t>00011700000000000000</t>
  </si>
  <si>
    <t>00011701000000000180</t>
  </si>
  <si>
    <t>Инициативные платежи</t>
  </si>
  <si>
    <t>00011715000000000150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</si>
  <si>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</si>
  <si>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</si>
  <si>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</si>
  <si>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</si>
  <si>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</si>
  <si>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</si>
  <si>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</si>
  <si>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</si>
  <si>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</si>
  <si>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</si>
  <si>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</si>
  <si>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</si>
  <si>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</si>
  <si>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</si>
  <si>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</si>
  <si>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</si>
  <si>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</si>
  <si>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</si>
  <si>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</si>
  <si>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</si>
  <si>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</si>
  <si>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</si>
  <si>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</si>
  <si>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</si>
  <si>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</si>
  <si>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</si>
  <si>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</si>
  <si>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</si>
  <si>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</si>
  <si>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</si>
  <si>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</si>
  <si>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</si>
  <si>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</si>
  <si>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</si>
  <si>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</si>
  <si>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</si>
  <si>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</si>
  <si>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</si>
  <si>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</si>
  <si>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</si>
  <si>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</si>
  <si>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</si>
  <si>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</si>
  <si>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</si>
  <si>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</si>
  <si>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</si>
  <si>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</si>
  <si>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</si>
  <si>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</si>
  <si>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</si>
  <si>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</si>
  <si>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</si>
  <si>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</si>
  <si>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</si>
  <si>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00020235469000000150</t>
  </si>
  <si>
    <t>00020235469050000150</t>
  </si>
  <si>
    <t>Прочие субвенции</t>
  </si>
  <si>
    <t>00020239999000000150</t>
  </si>
  <si>
    <t>Прочие субвенции бюджетам муниципальных районов</t>
  </si>
  <si>
    <t>00020239999050000150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</si>
  <si>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</si>
  <si>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</si>
  <si>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</si>
  <si>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</si>
  <si>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</si>
  <si>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</si>
  <si>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</si>
  <si>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</si>
  <si>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</si>
  <si>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</si>
  <si>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</si>
  <si>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</si>
  <si>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</si>
  <si>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</si>
  <si>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</si>
  <si>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</si>
  <si>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</si>
  <si>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</si>
  <si>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</si>
  <si>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</si>
  <si>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</si>
  <si>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</si>
  <si>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</si>
  <si>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</si>
  <si>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</si>
  <si>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</si>
  <si>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00020220077000000150</t>
  </si>
  <si>
    <t>00020220077050000150</t>
  </si>
  <si>
    <t>Анализ поступления доходов в бюджет муниципального образования муниципального района "Усть-Цилемский" за 1 кв. 2021 года</t>
  </si>
  <si>
    <t>Бюджетные назначения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</si>
</sst>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9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9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B9CDE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medium">
        <color rgb="FF95B3D7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8" fillId="4" borderId="7">
      <alignment horizontal="right" vertical="top" wrapText="1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</cellStyleXfs>
  <cellXfs count="35">
    <xf numFmtId="0" fontId="0" fillId="0" borderId="0" xfId="0"/>
    <xf numFmtId="49" fontId="4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5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10" fillId="0" borderId="0" xfId="0" applyFont="1" applyFill="1" applyBorder="1"/>
    <xf numFmtId="0" fontId="4" fillId="0" borderId="1" xfId="6" applyNumberFormat="1" applyFont="1" applyFill="1" applyBorder="1" applyAlignment="1" applyProtection="1">
      <alignment horizontal="left" vertical="center" wrapText="1"/>
    </xf>
    <xf numFmtId="49" fontId="11" fillId="0" borderId="1" xfId="5" applyFont="1" applyFill="1" applyBorder="1" applyAlignment="1" applyProtection="1">
      <alignment horizontal="center" vertical="center"/>
    </xf>
    <xf numFmtId="0" fontId="11" fillId="0" borderId="1" xfId="6" applyNumberFormat="1" applyFont="1" applyFill="1" applyBorder="1" applyAlignment="1" applyProtection="1">
      <alignment horizontal="left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1" fillId="0" borderId="1" xfId="7" applyFont="1" applyFill="1" applyBorder="1" applyAlignment="1" applyProtection="1">
      <alignment horizontal="right" vertical="center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0" borderId="1" xfId="9" applyNumberFormat="1" applyFont="1" applyFill="1" applyBorder="1" applyAlignment="1" applyProtection="1">
      <alignment horizontal="right" vertical="center" shrinkToFit="1"/>
    </xf>
    <xf numFmtId="164" fontId="12" fillId="0" borderId="1" xfId="0" applyNumberFormat="1" applyFont="1" applyFill="1" applyBorder="1" applyAlignment="1">
      <alignment horizontal="right" vertical="center" wrapText="1"/>
    </xf>
    <xf numFmtId="4" fontId="11" fillId="0" borderId="1" xfId="10" applyNumberFormat="1" applyFont="1" applyFill="1" applyBorder="1" applyAlignment="1" applyProtection="1">
      <alignment horizontal="right" vertical="center" shrinkToFit="1"/>
    </xf>
    <xf numFmtId="4" fontId="11" fillId="0" borderId="1" xfId="11" applyNumberFormat="1" applyFont="1" applyFill="1" applyBorder="1" applyAlignment="1" applyProtection="1">
      <alignment horizontal="right" vertical="center" shrinkToFit="1"/>
    </xf>
    <xf numFmtId="4" fontId="4" fillId="0" borderId="1" xfId="7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11" fillId="0" borderId="1" xfId="13" applyNumberFormat="1" applyFont="1" applyFill="1" applyBorder="1" applyAlignment="1" applyProtection="1">
      <alignment horizontal="right" vertical="center" shrinkToFit="1"/>
    </xf>
    <xf numFmtId="4" fontId="11" fillId="0" borderId="1" xfId="15" applyNumberFormat="1" applyFont="1" applyFill="1" applyBorder="1" applyAlignment="1" applyProtection="1">
      <alignment horizontal="right" vertical="center" shrinkToFit="1"/>
    </xf>
    <xf numFmtId="4" fontId="11" fillId="0" borderId="1" xfId="16" applyNumberFormat="1" applyFont="1" applyFill="1" applyBorder="1" applyAlignment="1" applyProtection="1">
      <alignment horizontal="right" vertical="center" shrinkToFit="1"/>
    </xf>
    <xf numFmtId="4" fontId="11" fillId="0" borderId="1" xfId="17" applyNumberFormat="1" applyFont="1" applyFill="1" applyBorder="1" applyAlignment="1" applyProtection="1">
      <alignment horizontal="right" vertical="center" shrinkToFit="1"/>
    </xf>
    <xf numFmtId="0" fontId="13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4" fontId="4" fillId="0" borderId="1" xfId="9" applyNumberFormat="1" applyFont="1" applyFill="1" applyBorder="1" applyAlignment="1" applyProtection="1">
      <alignment horizontal="right" vertical="center" shrinkToFit="1"/>
    </xf>
    <xf numFmtId="164" fontId="13" fillId="0" borderId="1" xfId="0" applyNumberFormat="1" applyFont="1" applyFill="1" applyBorder="1" applyAlignment="1">
      <alignment horizontal="right" vertical="center" wrapText="1"/>
    </xf>
    <xf numFmtId="4" fontId="4" fillId="0" borderId="1" xfId="4" applyNumberFormat="1" applyFont="1" applyFill="1" applyBorder="1" applyAlignment="1" applyProtection="1">
      <alignment horizontal="right" vertical="center" wrapText="1"/>
    </xf>
    <xf numFmtId="4" fontId="4" fillId="0" borderId="1" xfId="13" applyNumberFormat="1" applyFont="1" applyFill="1" applyBorder="1" applyAlignment="1" applyProtection="1">
      <alignment horizontal="right" vertical="center" shrinkToFit="1"/>
    </xf>
    <xf numFmtId="4" fontId="4" fillId="0" borderId="1" xfId="12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</cellXfs>
  <cellStyles count="22">
    <cellStyle name="ex61" xfId="14"/>
    <cellStyle name="ex64" xfId="9"/>
    <cellStyle name="ex66" xfId="12"/>
    <cellStyle name="ex68" xfId="10"/>
    <cellStyle name="ex71" xfId="13"/>
    <cellStyle name="ex72" xfId="11"/>
    <cellStyle name="ex74" xfId="18"/>
    <cellStyle name="ex75" xfId="19"/>
    <cellStyle name="ex76" xfId="15"/>
    <cellStyle name="ex79" xfId="20"/>
    <cellStyle name="ex80" xfId="21"/>
    <cellStyle name="ex81" xfId="16"/>
    <cellStyle name="ex86" xfId="17"/>
    <cellStyle name="xl29" xfId="8"/>
    <cellStyle name="xl31" xfId="6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workbookViewId="0">
      <selection activeCell="E5" sqref="E5"/>
    </sheetView>
  </sheetViews>
  <sheetFormatPr defaultRowHeight="15" x14ac:dyDescent="0.25"/>
  <cols>
    <col min="1" max="1" width="18.28515625" customWidth="1"/>
    <col min="2" max="2" width="54.85546875" customWidth="1"/>
    <col min="3" max="6" width="15" customWidth="1"/>
    <col min="7" max="7" width="25.140625" customWidth="1"/>
  </cols>
  <sheetData>
    <row r="1" spans="1:7" x14ac:dyDescent="0.25">
      <c r="A1" s="31" t="s">
        <v>163</v>
      </c>
      <c r="B1" s="31"/>
      <c r="C1" s="31"/>
      <c r="D1" s="31"/>
      <c r="E1" s="31"/>
      <c r="F1" s="31"/>
      <c r="G1" s="31"/>
    </row>
    <row r="2" spans="1:7" x14ac:dyDescent="0.25">
      <c r="A2" s="3" t="s">
        <v>25</v>
      </c>
      <c r="B2" s="4"/>
      <c r="C2" s="4"/>
      <c r="D2" s="4"/>
      <c r="E2" s="4"/>
      <c r="F2" s="4"/>
      <c r="G2" s="4"/>
    </row>
    <row r="3" spans="1:7" x14ac:dyDescent="0.25">
      <c r="A3" s="33" t="s">
        <v>17</v>
      </c>
      <c r="B3" s="33" t="s">
        <v>18</v>
      </c>
      <c r="C3" s="32">
        <v>2020</v>
      </c>
      <c r="D3" s="32"/>
      <c r="E3" s="32">
        <v>2021</v>
      </c>
      <c r="F3" s="32"/>
      <c r="G3" s="34" t="s">
        <v>26</v>
      </c>
    </row>
    <row r="4" spans="1:7" ht="40.5" x14ac:dyDescent="0.25">
      <c r="A4" s="33"/>
      <c r="B4" s="33"/>
      <c r="C4" s="8" t="s">
        <v>35</v>
      </c>
      <c r="D4" s="8" t="s">
        <v>3</v>
      </c>
      <c r="E4" s="1" t="s">
        <v>164</v>
      </c>
      <c r="F4" s="1" t="s">
        <v>3</v>
      </c>
      <c r="G4" s="34"/>
    </row>
    <row r="5" spans="1:7" x14ac:dyDescent="0.25">
      <c r="A5" s="24" t="s">
        <v>46</v>
      </c>
      <c r="B5" s="10" t="s">
        <v>45</v>
      </c>
      <c r="C5" s="18">
        <f>C6+C31</f>
        <v>1003663339</v>
      </c>
      <c r="D5" s="18">
        <f>D6+D31</f>
        <v>223756231.59</v>
      </c>
      <c r="E5" s="18">
        <f t="shared" ref="E5" si="0">E6+E31</f>
        <v>980214927.44000006</v>
      </c>
      <c r="F5" s="18">
        <f>F6+F31</f>
        <v>211394481.70999998</v>
      </c>
      <c r="G5" s="19">
        <f>SUM(F5-D5)</f>
        <v>-12361749.880000025</v>
      </c>
    </row>
    <row r="6" spans="1:7" x14ac:dyDescent="0.25">
      <c r="A6" s="24" t="s">
        <v>47</v>
      </c>
      <c r="B6" s="10" t="s">
        <v>0</v>
      </c>
      <c r="C6" s="25">
        <f>SUM(C7+C8+C9+C14+C15+C20+C21+C24+C27)</f>
        <v>206013773.38</v>
      </c>
      <c r="D6" s="25">
        <f>SUM(D7+D8+D9+D14+D15+D20+D21+D24+D27+D28)</f>
        <v>43625623.090000011</v>
      </c>
      <c r="E6" s="25">
        <f>SUM(E7+E8+E9+E14+E15+E20+E21+E24+E27+E28)</f>
        <v>213799733</v>
      </c>
      <c r="F6" s="25">
        <f>SUM(F7+F8+F9+F14+F15+F20+F21+F24+F27+F28)</f>
        <v>43418717.449999996</v>
      </c>
      <c r="G6" s="19">
        <f t="shared" ref="G6:G69" si="1">SUM(F6-D6)</f>
        <v>-206905.6400000155</v>
      </c>
    </row>
    <row r="7" spans="1:7" x14ac:dyDescent="0.25">
      <c r="A7" s="24" t="s">
        <v>48</v>
      </c>
      <c r="B7" s="10" t="s">
        <v>1</v>
      </c>
      <c r="C7" s="26">
        <v>168447973.38</v>
      </c>
      <c r="D7" s="26">
        <v>35768659.799999997</v>
      </c>
      <c r="E7" s="27">
        <v>181369000</v>
      </c>
      <c r="F7" s="27">
        <v>34111091.93</v>
      </c>
      <c r="G7" s="19">
        <f t="shared" si="1"/>
        <v>-1657567.8699999973</v>
      </c>
    </row>
    <row r="8" spans="1:7" ht="27" x14ac:dyDescent="0.25">
      <c r="A8" s="24" t="s">
        <v>49</v>
      </c>
      <c r="B8" s="10" t="s">
        <v>2</v>
      </c>
      <c r="C8" s="26">
        <v>19000000</v>
      </c>
      <c r="D8" s="26">
        <v>4187729.35</v>
      </c>
      <c r="E8" s="27">
        <v>19022800</v>
      </c>
      <c r="F8" s="27">
        <v>4265300.3</v>
      </c>
      <c r="G8" s="19">
        <f t="shared" si="1"/>
        <v>77570.949999999721</v>
      </c>
    </row>
    <row r="9" spans="1:7" x14ac:dyDescent="0.25">
      <c r="A9" s="24" t="s">
        <v>50</v>
      </c>
      <c r="B9" s="10" t="s">
        <v>4</v>
      </c>
      <c r="C9" s="28">
        <f>SUM(C10+C11+C12+C13)</f>
        <v>7848000</v>
      </c>
      <c r="D9" s="28">
        <f>SUM(D10+D11+D12+D13)</f>
        <v>1526337.9400000002</v>
      </c>
      <c r="E9" s="27">
        <v>4535000</v>
      </c>
      <c r="F9" s="27">
        <v>2361684.9300000002</v>
      </c>
      <c r="G9" s="19">
        <f t="shared" si="1"/>
        <v>835346.99</v>
      </c>
    </row>
    <row r="10" spans="1:7" ht="27" x14ac:dyDescent="0.25">
      <c r="A10" s="11" t="s">
        <v>51</v>
      </c>
      <c r="B10" s="9" t="s">
        <v>5</v>
      </c>
      <c r="C10" s="16">
        <v>4538000</v>
      </c>
      <c r="D10" s="16">
        <v>503650.87</v>
      </c>
      <c r="E10" s="15">
        <v>3425000</v>
      </c>
      <c r="F10" s="15">
        <v>730718.99</v>
      </c>
      <c r="G10" s="13">
        <f t="shared" si="1"/>
        <v>227068.12</v>
      </c>
    </row>
    <row r="11" spans="1:7" x14ac:dyDescent="0.25">
      <c r="A11" s="11" t="s">
        <v>52</v>
      </c>
      <c r="B11" s="9" t="s">
        <v>6</v>
      </c>
      <c r="C11" s="16">
        <v>3069000</v>
      </c>
      <c r="D11" s="16">
        <v>935735.73</v>
      </c>
      <c r="E11" s="15">
        <v>820000</v>
      </c>
      <c r="F11" s="15">
        <v>979202.1</v>
      </c>
      <c r="G11" s="13">
        <f t="shared" si="1"/>
        <v>43466.369999999995</v>
      </c>
    </row>
    <row r="12" spans="1:7" x14ac:dyDescent="0.25">
      <c r="A12" s="11" t="s">
        <v>53</v>
      </c>
      <c r="B12" s="9" t="s">
        <v>7</v>
      </c>
      <c r="C12" s="16">
        <v>213000</v>
      </c>
      <c r="D12" s="16">
        <v>62951.34</v>
      </c>
      <c r="E12" s="15">
        <v>222000</v>
      </c>
      <c r="F12" s="15">
        <v>298789.03999999998</v>
      </c>
      <c r="G12" s="13">
        <f t="shared" si="1"/>
        <v>235837.69999999998</v>
      </c>
    </row>
    <row r="13" spans="1:7" ht="27" x14ac:dyDescent="0.25">
      <c r="A13" s="11" t="s">
        <v>54</v>
      </c>
      <c r="B13" s="9" t="s">
        <v>8</v>
      </c>
      <c r="C13" s="16">
        <v>28000</v>
      </c>
      <c r="D13" s="16">
        <v>24000</v>
      </c>
      <c r="E13" s="15">
        <v>68000</v>
      </c>
      <c r="F13" s="15">
        <v>352974.8</v>
      </c>
      <c r="G13" s="13">
        <f t="shared" si="1"/>
        <v>328974.8</v>
      </c>
    </row>
    <row r="14" spans="1:7" x14ac:dyDescent="0.25">
      <c r="A14" s="24" t="s">
        <v>55</v>
      </c>
      <c r="B14" s="10" t="s">
        <v>9</v>
      </c>
      <c r="C14" s="26">
        <v>850000</v>
      </c>
      <c r="D14" s="26">
        <v>285606</v>
      </c>
      <c r="E14" s="27">
        <v>1104000</v>
      </c>
      <c r="F14" s="27">
        <v>167346.76</v>
      </c>
      <c r="G14" s="19">
        <f t="shared" si="1"/>
        <v>-118259.23999999999</v>
      </c>
    </row>
    <row r="15" spans="1:7" ht="27" x14ac:dyDescent="0.25">
      <c r="A15" s="24" t="s">
        <v>56</v>
      </c>
      <c r="B15" s="10" t="s">
        <v>10</v>
      </c>
      <c r="C15" s="26">
        <v>5079000</v>
      </c>
      <c r="D15" s="26">
        <v>577344.69999999995</v>
      </c>
      <c r="E15" s="27">
        <v>4179766</v>
      </c>
      <c r="F15" s="27">
        <v>1466644.04</v>
      </c>
      <c r="G15" s="19">
        <f t="shared" si="1"/>
        <v>889299.34000000008</v>
      </c>
    </row>
    <row r="16" spans="1:7" ht="54" x14ac:dyDescent="0.25">
      <c r="A16" s="11" t="s">
        <v>57</v>
      </c>
      <c r="B16" s="9" t="s">
        <v>11</v>
      </c>
      <c r="C16" s="17">
        <v>2000000</v>
      </c>
      <c r="D16" s="17">
        <v>258746.47</v>
      </c>
      <c r="E16" s="15">
        <v>2000000</v>
      </c>
      <c r="F16" s="15">
        <v>209754.44</v>
      </c>
      <c r="G16" s="13">
        <f t="shared" si="1"/>
        <v>-48992.03</v>
      </c>
    </row>
    <row r="17" spans="1:7" ht="67.5" x14ac:dyDescent="0.25">
      <c r="A17" s="11" t="s">
        <v>59</v>
      </c>
      <c r="B17" s="9" t="s">
        <v>58</v>
      </c>
      <c r="C17" s="17">
        <v>579000</v>
      </c>
      <c r="D17" s="17">
        <v>71317.149999999994</v>
      </c>
      <c r="E17" s="15">
        <v>389766</v>
      </c>
      <c r="F17" s="15">
        <v>31830.87</v>
      </c>
      <c r="G17" s="13">
        <f t="shared" si="1"/>
        <v>-39486.28</v>
      </c>
    </row>
    <row r="18" spans="1:7" ht="27" x14ac:dyDescent="0.25">
      <c r="A18" s="11" t="s">
        <v>60</v>
      </c>
      <c r="B18" s="9" t="s">
        <v>12</v>
      </c>
      <c r="C18" s="17">
        <v>2200000</v>
      </c>
      <c r="D18" s="17">
        <v>172643.99</v>
      </c>
      <c r="E18" s="15">
        <v>1400000</v>
      </c>
      <c r="F18" s="15">
        <v>1001900.68</v>
      </c>
      <c r="G18" s="13">
        <f t="shared" si="1"/>
        <v>829256.69000000006</v>
      </c>
    </row>
    <row r="19" spans="1:7" ht="67.5" x14ac:dyDescent="0.25">
      <c r="A19" s="11" t="s">
        <v>61</v>
      </c>
      <c r="B19" s="9" t="s">
        <v>13</v>
      </c>
      <c r="C19" s="16">
        <v>300000</v>
      </c>
      <c r="D19" s="16">
        <v>74637.09</v>
      </c>
      <c r="E19" s="15">
        <v>390000</v>
      </c>
      <c r="F19" s="15">
        <v>223158.05</v>
      </c>
      <c r="G19" s="13">
        <f t="shared" si="1"/>
        <v>148520.95999999999</v>
      </c>
    </row>
    <row r="20" spans="1:7" x14ac:dyDescent="0.25">
      <c r="A20" s="24" t="s">
        <v>62</v>
      </c>
      <c r="B20" s="10" t="s">
        <v>14</v>
      </c>
      <c r="C20" s="26">
        <v>124000</v>
      </c>
      <c r="D20" s="26">
        <v>137323.06</v>
      </c>
      <c r="E20" s="27">
        <v>320367</v>
      </c>
      <c r="F20" s="27">
        <v>265770.67</v>
      </c>
      <c r="G20" s="19">
        <f t="shared" si="1"/>
        <v>128447.60999999999</v>
      </c>
    </row>
    <row r="21" spans="1:7" ht="27" x14ac:dyDescent="0.25">
      <c r="A21" s="24" t="s">
        <v>64</v>
      </c>
      <c r="B21" s="10" t="s">
        <v>63</v>
      </c>
      <c r="C21" s="19">
        <f>SUM(C22+C23)</f>
        <v>3029000</v>
      </c>
      <c r="D21" s="19">
        <f>SUM(D22+D23)</f>
        <v>713135.35</v>
      </c>
      <c r="E21" s="27">
        <v>2000000</v>
      </c>
      <c r="F21" s="27">
        <v>186988.9</v>
      </c>
      <c r="G21" s="19">
        <f t="shared" si="1"/>
        <v>-526146.44999999995</v>
      </c>
    </row>
    <row r="22" spans="1:7" x14ac:dyDescent="0.25">
      <c r="A22" s="11" t="s">
        <v>65</v>
      </c>
      <c r="B22" s="9" t="s">
        <v>15</v>
      </c>
      <c r="C22" s="16">
        <v>2830000</v>
      </c>
      <c r="D22" s="16">
        <v>435434.22</v>
      </c>
      <c r="E22" s="15">
        <v>1700000</v>
      </c>
      <c r="F22" s="15">
        <v>90978.15</v>
      </c>
      <c r="G22" s="13">
        <f t="shared" si="1"/>
        <v>-344456.06999999995</v>
      </c>
    </row>
    <row r="23" spans="1:7" x14ac:dyDescent="0.25">
      <c r="A23" s="11" t="s">
        <v>66</v>
      </c>
      <c r="B23" s="9" t="s">
        <v>16</v>
      </c>
      <c r="C23" s="16">
        <v>199000</v>
      </c>
      <c r="D23" s="16">
        <v>277701.13</v>
      </c>
      <c r="E23" s="15">
        <v>300000</v>
      </c>
      <c r="F23" s="15">
        <v>96010.75</v>
      </c>
      <c r="G23" s="13">
        <f t="shared" si="1"/>
        <v>-181690.38</v>
      </c>
    </row>
    <row r="24" spans="1:7" ht="27" x14ac:dyDescent="0.25">
      <c r="A24" s="24" t="s">
        <v>67</v>
      </c>
      <c r="B24" s="10" t="s">
        <v>19</v>
      </c>
      <c r="C24" s="19">
        <f>SUM(C25+C26)</f>
        <v>1135800</v>
      </c>
      <c r="D24" s="19">
        <f>SUM(D25+D26)</f>
        <v>259116.31</v>
      </c>
      <c r="E24" s="27">
        <v>1135800</v>
      </c>
      <c r="F24" s="27">
        <v>343325.81</v>
      </c>
      <c r="G24" s="19">
        <f t="shared" si="1"/>
        <v>84209.5</v>
      </c>
    </row>
    <row r="25" spans="1:7" ht="54" x14ac:dyDescent="0.25">
      <c r="A25" s="11" t="s">
        <v>68</v>
      </c>
      <c r="B25" s="9" t="s">
        <v>20</v>
      </c>
      <c r="C25" s="17">
        <v>335800</v>
      </c>
      <c r="D25" s="17">
        <v>84772.04</v>
      </c>
      <c r="E25" s="15">
        <v>335800</v>
      </c>
      <c r="F25" s="15">
        <v>82545.710000000006</v>
      </c>
      <c r="G25" s="13">
        <f t="shared" si="1"/>
        <v>-2226.3299999999872</v>
      </c>
    </row>
    <row r="26" spans="1:7" ht="27" x14ac:dyDescent="0.25">
      <c r="A26" s="11" t="s">
        <v>69</v>
      </c>
      <c r="B26" s="9" t="s">
        <v>21</v>
      </c>
      <c r="C26" s="16">
        <v>800000</v>
      </c>
      <c r="D26" s="16">
        <v>174344.27</v>
      </c>
      <c r="E26" s="15">
        <v>800000</v>
      </c>
      <c r="F26" s="15">
        <v>260780.1</v>
      </c>
      <c r="G26" s="13">
        <f t="shared" si="1"/>
        <v>86435.830000000016</v>
      </c>
    </row>
    <row r="27" spans="1:7" x14ac:dyDescent="0.25">
      <c r="A27" s="24" t="s">
        <v>70</v>
      </c>
      <c r="B27" s="10" t="s">
        <v>22</v>
      </c>
      <c r="C27" s="26">
        <v>500000</v>
      </c>
      <c r="D27" s="26">
        <v>170409.24</v>
      </c>
      <c r="E27" s="27">
        <v>100000</v>
      </c>
      <c r="F27" s="27">
        <v>251094.11</v>
      </c>
      <c r="G27" s="19">
        <f t="shared" si="1"/>
        <v>80684.87</v>
      </c>
    </row>
    <row r="28" spans="1:7" x14ac:dyDescent="0.25">
      <c r="A28" s="24" t="s">
        <v>71</v>
      </c>
      <c r="B28" s="10" t="s">
        <v>23</v>
      </c>
      <c r="C28" s="19">
        <f>SUM(C30)</f>
        <v>0</v>
      </c>
      <c r="D28" s="26">
        <v>-38.659999999999997</v>
      </c>
      <c r="E28" s="27">
        <v>33000</v>
      </c>
      <c r="F28" s="27">
        <v>-530</v>
      </c>
      <c r="G28" s="19">
        <f t="shared" si="1"/>
        <v>-491.34000000000003</v>
      </c>
    </row>
    <row r="29" spans="1:7" x14ac:dyDescent="0.25">
      <c r="A29" s="11" t="s">
        <v>72</v>
      </c>
      <c r="B29" s="9" t="s">
        <v>24</v>
      </c>
      <c r="C29" s="13">
        <f ca="1">SUM(C29)</f>
        <v>0</v>
      </c>
      <c r="D29" s="14">
        <v>-38.659999999999997</v>
      </c>
      <c r="E29" s="15">
        <v>0</v>
      </c>
      <c r="F29" s="15">
        <v>-530</v>
      </c>
      <c r="G29" s="13">
        <f t="shared" si="1"/>
        <v>-491.34000000000003</v>
      </c>
    </row>
    <row r="30" spans="1:7" x14ac:dyDescent="0.25">
      <c r="A30" s="11" t="s">
        <v>74</v>
      </c>
      <c r="B30" s="9" t="s">
        <v>73</v>
      </c>
      <c r="C30" s="15">
        <v>0</v>
      </c>
      <c r="D30" s="15">
        <v>0</v>
      </c>
      <c r="E30" s="15">
        <v>33000</v>
      </c>
      <c r="F30" s="15">
        <v>0</v>
      </c>
      <c r="G30" s="13">
        <f t="shared" si="1"/>
        <v>0</v>
      </c>
    </row>
    <row r="31" spans="1:7" x14ac:dyDescent="0.25">
      <c r="A31" s="24" t="s">
        <v>76</v>
      </c>
      <c r="B31" s="10" t="s">
        <v>75</v>
      </c>
      <c r="C31" s="18">
        <f>C32+C73+C76+C81</f>
        <v>797649565.62</v>
      </c>
      <c r="D31" s="18">
        <f>D32+D73+D76+D81</f>
        <v>180130608.5</v>
      </c>
      <c r="E31" s="27">
        <v>766415194.44000006</v>
      </c>
      <c r="F31" s="27">
        <v>167975764.25999999</v>
      </c>
      <c r="G31" s="19">
        <f t="shared" si="1"/>
        <v>-12154844.24000001</v>
      </c>
    </row>
    <row r="32" spans="1:7" ht="27" x14ac:dyDescent="0.25">
      <c r="A32" s="24" t="s">
        <v>78</v>
      </c>
      <c r="B32" s="10" t="s">
        <v>77</v>
      </c>
      <c r="C32" s="18">
        <f>C33+C38+C53+C68</f>
        <v>797649565.62</v>
      </c>
      <c r="D32" s="18">
        <f>D33+D38+D53+D68</f>
        <v>178152008.56</v>
      </c>
      <c r="E32" s="27">
        <v>766415194.44000006</v>
      </c>
      <c r="F32" s="27">
        <v>168347634.84</v>
      </c>
      <c r="G32" s="19">
        <f t="shared" si="1"/>
        <v>-9804373.7199999988</v>
      </c>
    </row>
    <row r="33" spans="1:7" x14ac:dyDescent="0.25">
      <c r="A33" s="24" t="s">
        <v>80</v>
      </c>
      <c r="B33" s="10" t="s">
        <v>79</v>
      </c>
      <c r="C33" s="29">
        <v>203799000</v>
      </c>
      <c r="D33" s="29">
        <v>50934624</v>
      </c>
      <c r="E33" s="27">
        <v>195734700</v>
      </c>
      <c r="F33" s="27">
        <v>48933675</v>
      </c>
      <c r="G33" s="19">
        <f t="shared" si="1"/>
        <v>-2000949</v>
      </c>
    </row>
    <row r="34" spans="1:7" x14ac:dyDescent="0.25">
      <c r="A34" s="11" t="s">
        <v>82</v>
      </c>
      <c r="B34" s="9" t="s">
        <v>81</v>
      </c>
      <c r="C34" s="21">
        <v>152412500</v>
      </c>
      <c r="D34" s="21">
        <v>38088000</v>
      </c>
      <c r="E34" s="15">
        <v>144306200</v>
      </c>
      <c r="F34" s="15">
        <v>36076550.009999998</v>
      </c>
      <c r="G34" s="13">
        <f t="shared" si="1"/>
        <v>-2011449.9900000021</v>
      </c>
    </row>
    <row r="35" spans="1:7" ht="27" x14ac:dyDescent="0.25">
      <c r="A35" s="11" t="s">
        <v>84</v>
      </c>
      <c r="B35" s="9" t="s">
        <v>83</v>
      </c>
      <c r="C35" s="22">
        <v>152412500</v>
      </c>
      <c r="D35" s="22">
        <v>38088000</v>
      </c>
      <c r="E35" s="15">
        <v>144306200</v>
      </c>
      <c r="F35" s="15">
        <v>36076550.009999998</v>
      </c>
      <c r="G35" s="13">
        <f t="shared" si="1"/>
        <v>-2011449.9900000021</v>
      </c>
    </row>
    <row r="36" spans="1:7" ht="27" x14ac:dyDescent="0.25">
      <c r="A36" s="11" t="s">
        <v>86</v>
      </c>
      <c r="B36" s="9" t="s">
        <v>85</v>
      </c>
      <c r="C36" s="21">
        <v>51386500</v>
      </c>
      <c r="D36" s="21">
        <v>12846624</v>
      </c>
      <c r="E36" s="15">
        <v>51428500</v>
      </c>
      <c r="F36" s="15">
        <v>12857124.99</v>
      </c>
      <c r="G36" s="13">
        <f t="shared" si="1"/>
        <v>10500.990000000224</v>
      </c>
    </row>
    <row r="37" spans="1:7" ht="27" x14ac:dyDescent="0.25">
      <c r="A37" s="11" t="s">
        <v>88</v>
      </c>
      <c r="B37" s="9" t="s">
        <v>87</v>
      </c>
      <c r="C37" s="22">
        <v>51386500</v>
      </c>
      <c r="D37" s="22">
        <v>12846624</v>
      </c>
      <c r="E37" s="15">
        <v>51428500</v>
      </c>
      <c r="F37" s="15">
        <v>12857124.99</v>
      </c>
      <c r="G37" s="13">
        <f t="shared" si="1"/>
        <v>10500.990000000224</v>
      </c>
    </row>
    <row r="38" spans="1:7" ht="27" x14ac:dyDescent="0.25">
      <c r="A38" s="24" t="s">
        <v>90</v>
      </c>
      <c r="B38" s="10" t="s">
        <v>89</v>
      </c>
      <c r="C38" s="29">
        <v>211146524.12</v>
      </c>
      <c r="D38" s="29">
        <v>47111376.07</v>
      </c>
      <c r="E38" s="27">
        <v>175944128.44</v>
      </c>
      <c r="F38" s="27">
        <v>33561093.380000003</v>
      </c>
      <c r="G38" s="19">
        <f t="shared" si="1"/>
        <v>-13550282.689999998</v>
      </c>
    </row>
    <row r="39" spans="1:7" ht="27" x14ac:dyDescent="0.25">
      <c r="A39" s="6" t="s">
        <v>161</v>
      </c>
      <c r="B39" s="7" t="s">
        <v>27</v>
      </c>
      <c r="C39" s="21">
        <v>34765700</v>
      </c>
      <c r="D39" s="21">
        <v>0</v>
      </c>
      <c r="E39" s="15">
        <v>0</v>
      </c>
      <c r="F39" s="15">
        <v>0</v>
      </c>
      <c r="G39" s="13">
        <f t="shared" si="1"/>
        <v>0</v>
      </c>
    </row>
    <row r="40" spans="1:7" ht="27" x14ac:dyDescent="0.25">
      <c r="A40" s="6" t="s">
        <v>162</v>
      </c>
      <c r="B40" s="7" t="s">
        <v>28</v>
      </c>
      <c r="C40" s="22">
        <v>34765700</v>
      </c>
      <c r="D40" s="22">
        <v>0</v>
      </c>
      <c r="E40" s="15">
        <v>0</v>
      </c>
      <c r="F40" s="15">
        <v>0</v>
      </c>
      <c r="G40" s="13">
        <f t="shared" si="1"/>
        <v>0</v>
      </c>
    </row>
    <row r="41" spans="1:7" ht="40.5" x14ac:dyDescent="0.25">
      <c r="A41" s="11" t="s">
        <v>92</v>
      </c>
      <c r="B41" s="9" t="s">
        <v>91</v>
      </c>
      <c r="C41" s="15">
        <v>0</v>
      </c>
      <c r="D41" s="15">
        <v>0</v>
      </c>
      <c r="E41" s="15">
        <v>1793930</v>
      </c>
      <c r="F41" s="15">
        <v>0</v>
      </c>
      <c r="G41" s="13">
        <f t="shared" si="1"/>
        <v>0</v>
      </c>
    </row>
    <row r="42" spans="1:7" ht="40.5" x14ac:dyDescent="0.25">
      <c r="A42" s="11" t="s">
        <v>94</v>
      </c>
      <c r="B42" s="9" t="s">
        <v>93</v>
      </c>
      <c r="C42" s="15">
        <v>0</v>
      </c>
      <c r="D42" s="15">
        <v>0</v>
      </c>
      <c r="E42" s="15">
        <v>1793930</v>
      </c>
      <c r="F42" s="15">
        <v>0</v>
      </c>
      <c r="G42" s="13">
        <f t="shared" si="1"/>
        <v>0</v>
      </c>
    </row>
    <row r="43" spans="1:7" ht="40.5" x14ac:dyDescent="0.25">
      <c r="A43" s="11" t="s">
        <v>96</v>
      </c>
      <c r="B43" s="9" t="s">
        <v>95</v>
      </c>
      <c r="C43" s="15">
        <v>0</v>
      </c>
      <c r="D43" s="15">
        <v>0</v>
      </c>
      <c r="E43" s="15">
        <v>7069700</v>
      </c>
      <c r="F43" s="15">
        <v>2069699.99</v>
      </c>
      <c r="G43" s="13">
        <f t="shared" si="1"/>
        <v>2069699.99</v>
      </c>
    </row>
    <row r="44" spans="1:7" ht="40.5" x14ac:dyDescent="0.25">
      <c r="A44" s="11" t="s">
        <v>98</v>
      </c>
      <c r="B44" s="9" t="s">
        <v>97</v>
      </c>
      <c r="C44" s="15">
        <v>0</v>
      </c>
      <c r="D44" s="15">
        <v>0</v>
      </c>
      <c r="E44" s="15">
        <v>7069700</v>
      </c>
      <c r="F44" s="15">
        <v>2069699.99</v>
      </c>
      <c r="G44" s="13">
        <f t="shared" si="1"/>
        <v>2069699.99</v>
      </c>
    </row>
    <row r="45" spans="1:7" ht="40.5" x14ac:dyDescent="0.25">
      <c r="A45" s="11" t="s">
        <v>100</v>
      </c>
      <c r="B45" s="9" t="s">
        <v>99</v>
      </c>
      <c r="C45" s="15">
        <v>0</v>
      </c>
      <c r="D45" s="15">
        <v>0</v>
      </c>
      <c r="E45" s="15">
        <v>669204</v>
      </c>
      <c r="F45" s="15">
        <v>0</v>
      </c>
      <c r="G45" s="13">
        <f t="shared" si="1"/>
        <v>0</v>
      </c>
    </row>
    <row r="46" spans="1:7" ht="40.5" x14ac:dyDescent="0.25">
      <c r="A46" s="11" t="s">
        <v>102</v>
      </c>
      <c r="B46" s="9" t="s">
        <v>101</v>
      </c>
      <c r="C46" s="15">
        <v>0</v>
      </c>
      <c r="D46" s="15">
        <v>0</v>
      </c>
      <c r="E46" s="15">
        <v>669204</v>
      </c>
      <c r="F46" s="15">
        <v>0</v>
      </c>
      <c r="G46" s="13">
        <f t="shared" si="1"/>
        <v>0</v>
      </c>
    </row>
    <row r="47" spans="1:7" ht="27" x14ac:dyDescent="0.25">
      <c r="A47" s="11" t="s">
        <v>104</v>
      </c>
      <c r="B47" s="9" t="s">
        <v>103</v>
      </c>
      <c r="C47" s="15">
        <v>0</v>
      </c>
      <c r="D47" s="15">
        <v>0</v>
      </c>
      <c r="E47" s="15">
        <v>0</v>
      </c>
      <c r="F47" s="15">
        <v>747659.88</v>
      </c>
      <c r="G47" s="13">
        <f t="shared" si="1"/>
        <v>747659.88</v>
      </c>
    </row>
    <row r="48" spans="1:7" ht="27" x14ac:dyDescent="0.25">
      <c r="A48" s="11" t="s">
        <v>106</v>
      </c>
      <c r="B48" s="9" t="s">
        <v>105</v>
      </c>
      <c r="C48" s="15">
        <v>0</v>
      </c>
      <c r="D48" s="15">
        <v>0</v>
      </c>
      <c r="E48" s="15">
        <v>0</v>
      </c>
      <c r="F48" s="15">
        <v>747659.88</v>
      </c>
      <c r="G48" s="13">
        <f t="shared" si="1"/>
        <v>747659.88</v>
      </c>
    </row>
    <row r="49" spans="1:7" x14ac:dyDescent="0.25">
      <c r="A49" s="11" t="s">
        <v>108</v>
      </c>
      <c r="B49" s="9" t="s">
        <v>107</v>
      </c>
      <c r="C49" s="15">
        <v>0</v>
      </c>
      <c r="D49" s="15">
        <v>0</v>
      </c>
      <c r="E49" s="15">
        <v>50000</v>
      </c>
      <c r="F49" s="15">
        <v>50000</v>
      </c>
      <c r="G49" s="13">
        <f t="shared" si="1"/>
        <v>50000</v>
      </c>
    </row>
    <row r="50" spans="1:7" ht="27" x14ac:dyDescent="0.25">
      <c r="A50" s="11" t="s">
        <v>110</v>
      </c>
      <c r="B50" s="9" t="s">
        <v>109</v>
      </c>
      <c r="C50" s="15">
        <v>0</v>
      </c>
      <c r="D50" s="15">
        <v>0</v>
      </c>
      <c r="E50" s="15">
        <v>50000</v>
      </c>
      <c r="F50" s="15">
        <v>50000</v>
      </c>
      <c r="G50" s="13">
        <f t="shared" si="1"/>
        <v>50000</v>
      </c>
    </row>
    <row r="51" spans="1:7" x14ac:dyDescent="0.25">
      <c r="A51" s="11" t="s">
        <v>112</v>
      </c>
      <c r="B51" s="9" t="s">
        <v>111</v>
      </c>
      <c r="C51" s="21">
        <v>176380824.12</v>
      </c>
      <c r="D51" s="21">
        <v>47111376.07</v>
      </c>
      <c r="E51" s="15">
        <v>166361294.44</v>
      </c>
      <c r="F51" s="15">
        <v>30693733.510000002</v>
      </c>
      <c r="G51" s="13">
        <f t="shared" si="1"/>
        <v>-16417642.559999999</v>
      </c>
    </row>
    <row r="52" spans="1:7" x14ac:dyDescent="0.25">
      <c r="A52" s="11" t="s">
        <v>114</v>
      </c>
      <c r="B52" s="9" t="s">
        <v>113</v>
      </c>
      <c r="C52" s="22">
        <v>176380824.12</v>
      </c>
      <c r="D52" s="22">
        <v>47111376.07</v>
      </c>
      <c r="E52" s="15">
        <v>166361294.44</v>
      </c>
      <c r="F52" s="15">
        <v>30693733.510000002</v>
      </c>
      <c r="G52" s="13">
        <f t="shared" si="1"/>
        <v>-16417642.559999999</v>
      </c>
    </row>
    <row r="53" spans="1:7" x14ac:dyDescent="0.25">
      <c r="A53" s="24" t="s">
        <v>116</v>
      </c>
      <c r="B53" s="10" t="s">
        <v>115</v>
      </c>
      <c r="C53" s="29">
        <v>378820001.5</v>
      </c>
      <c r="D53" s="29">
        <v>80104008.489999995</v>
      </c>
      <c r="E53" s="27">
        <v>370025568</v>
      </c>
      <c r="F53" s="27">
        <v>80531591.459999993</v>
      </c>
      <c r="G53" s="19">
        <f t="shared" si="1"/>
        <v>427582.96999999881</v>
      </c>
    </row>
    <row r="54" spans="1:7" ht="27" x14ac:dyDescent="0.25">
      <c r="A54" s="11" t="s">
        <v>118</v>
      </c>
      <c r="B54" s="9" t="s">
        <v>117</v>
      </c>
      <c r="C54" s="21">
        <v>31051992</v>
      </c>
      <c r="D54" s="21">
        <v>4104008.49</v>
      </c>
      <c r="E54" s="15">
        <v>30770381</v>
      </c>
      <c r="F54" s="15">
        <v>4261091.46</v>
      </c>
      <c r="G54" s="13">
        <f t="shared" si="1"/>
        <v>157082.96999999974</v>
      </c>
    </row>
    <row r="55" spans="1:7" ht="27" x14ac:dyDescent="0.25">
      <c r="A55" s="11" t="s">
        <v>120</v>
      </c>
      <c r="B55" s="9" t="s">
        <v>119</v>
      </c>
      <c r="C55" s="22">
        <v>31051992</v>
      </c>
      <c r="D55" s="22">
        <v>4104008.49</v>
      </c>
      <c r="E55" s="15">
        <v>30770381</v>
      </c>
      <c r="F55" s="15">
        <v>4261091.46</v>
      </c>
      <c r="G55" s="13">
        <f t="shared" si="1"/>
        <v>157082.96999999974</v>
      </c>
    </row>
    <row r="56" spans="1:7" ht="54" x14ac:dyDescent="0.25">
      <c r="A56" s="11" t="s">
        <v>122</v>
      </c>
      <c r="B56" s="9" t="s">
        <v>121</v>
      </c>
      <c r="C56" s="21">
        <v>3377800</v>
      </c>
      <c r="D56" s="21">
        <v>0</v>
      </c>
      <c r="E56" s="15">
        <v>4300500</v>
      </c>
      <c r="F56" s="15">
        <v>1270500</v>
      </c>
      <c r="G56" s="13">
        <f t="shared" si="1"/>
        <v>1270500</v>
      </c>
    </row>
    <row r="57" spans="1:7" ht="54" x14ac:dyDescent="0.25">
      <c r="A57" s="11" t="s">
        <v>124</v>
      </c>
      <c r="B57" s="9" t="s">
        <v>123</v>
      </c>
      <c r="C57" s="22">
        <v>3377800</v>
      </c>
      <c r="D57" s="22">
        <v>0</v>
      </c>
      <c r="E57" s="15">
        <v>4300500</v>
      </c>
      <c r="F57" s="15">
        <v>1270500</v>
      </c>
      <c r="G57" s="13">
        <f t="shared" si="1"/>
        <v>1270500</v>
      </c>
    </row>
    <row r="58" spans="1:7" ht="27" x14ac:dyDescent="0.25">
      <c r="A58" s="6" t="s">
        <v>36</v>
      </c>
      <c r="B58" s="7" t="s">
        <v>29</v>
      </c>
      <c r="C58" s="21">
        <v>1523000</v>
      </c>
      <c r="D58" s="21">
        <v>0</v>
      </c>
      <c r="E58" s="15">
        <v>0</v>
      </c>
      <c r="F58" s="15">
        <v>0</v>
      </c>
      <c r="G58" s="13">
        <f t="shared" si="1"/>
        <v>0</v>
      </c>
    </row>
    <row r="59" spans="1:7" ht="40.5" x14ac:dyDescent="0.25">
      <c r="A59" s="6" t="s">
        <v>37</v>
      </c>
      <c r="B59" s="7" t="s">
        <v>30</v>
      </c>
      <c r="C59" s="22">
        <v>1523000</v>
      </c>
      <c r="D59" s="22">
        <v>0</v>
      </c>
      <c r="E59" s="15">
        <v>0</v>
      </c>
      <c r="F59" s="15">
        <v>0</v>
      </c>
      <c r="G59" s="13">
        <f t="shared" si="1"/>
        <v>0</v>
      </c>
    </row>
    <row r="60" spans="1:7" ht="40.5" x14ac:dyDescent="0.25">
      <c r="A60" s="11" t="s">
        <v>126</v>
      </c>
      <c r="B60" s="9" t="s">
        <v>125</v>
      </c>
      <c r="C60" s="21">
        <v>6000</v>
      </c>
      <c r="D60" s="21">
        <v>0</v>
      </c>
      <c r="E60" s="15">
        <v>12894</v>
      </c>
      <c r="F60" s="15">
        <v>0</v>
      </c>
      <c r="G60" s="13">
        <f t="shared" si="1"/>
        <v>0</v>
      </c>
    </row>
    <row r="61" spans="1:7" ht="40.5" x14ac:dyDescent="0.25">
      <c r="A61" s="11" t="s">
        <v>128</v>
      </c>
      <c r="B61" s="9" t="s">
        <v>127</v>
      </c>
      <c r="C61" s="22">
        <v>6000</v>
      </c>
      <c r="D61" s="22">
        <v>0</v>
      </c>
      <c r="E61" s="15">
        <v>12894</v>
      </c>
      <c r="F61" s="15">
        <v>0</v>
      </c>
      <c r="G61" s="13">
        <f t="shared" si="1"/>
        <v>0</v>
      </c>
    </row>
    <row r="62" spans="1:7" ht="27" x14ac:dyDescent="0.25">
      <c r="A62" s="11" t="s">
        <v>129</v>
      </c>
      <c r="B62" s="9" t="s">
        <v>38</v>
      </c>
      <c r="C62" s="21">
        <v>246295.5</v>
      </c>
      <c r="D62" s="21">
        <v>0</v>
      </c>
      <c r="E62" s="15">
        <v>262793</v>
      </c>
      <c r="F62" s="15">
        <v>0</v>
      </c>
      <c r="G62" s="13">
        <f t="shared" si="1"/>
        <v>0</v>
      </c>
    </row>
    <row r="63" spans="1:7" ht="27" x14ac:dyDescent="0.25">
      <c r="A63" s="11" t="s">
        <v>130</v>
      </c>
      <c r="B63" s="9" t="s">
        <v>39</v>
      </c>
      <c r="C63" s="22">
        <v>246295.5</v>
      </c>
      <c r="D63" s="22">
        <v>0</v>
      </c>
      <c r="E63" s="15">
        <v>262793</v>
      </c>
      <c r="F63" s="15">
        <v>0</v>
      </c>
      <c r="G63" s="13">
        <f t="shared" si="1"/>
        <v>0</v>
      </c>
    </row>
    <row r="64" spans="1:7" ht="27" x14ac:dyDescent="0.25">
      <c r="A64" s="6" t="s">
        <v>40</v>
      </c>
      <c r="B64" s="7" t="s">
        <v>31</v>
      </c>
      <c r="C64" s="21">
        <v>53214</v>
      </c>
      <c r="D64" s="21">
        <v>0</v>
      </c>
      <c r="E64" s="15">
        <v>0</v>
      </c>
      <c r="F64" s="15">
        <v>0</v>
      </c>
      <c r="G64" s="13">
        <f t="shared" si="1"/>
        <v>0</v>
      </c>
    </row>
    <row r="65" spans="1:7" ht="27" x14ac:dyDescent="0.25">
      <c r="A65" s="6" t="s">
        <v>41</v>
      </c>
      <c r="B65" s="7" t="s">
        <v>32</v>
      </c>
      <c r="C65" s="22">
        <v>53214</v>
      </c>
      <c r="D65" s="22">
        <v>0</v>
      </c>
      <c r="E65" s="15">
        <v>0</v>
      </c>
      <c r="F65" s="15">
        <v>0</v>
      </c>
      <c r="G65" s="13">
        <f t="shared" si="1"/>
        <v>0</v>
      </c>
    </row>
    <row r="66" spans="1:7" x14ac:dyDescent="0.25">
      <c r="A66" s="11" t="s">
        <v>132</v>
      </c>
      <c r="B66" s="9" t="s">
        <v>131</v>
      </c>
      <c r="C66" s="21">
        <v>342561700</v>
      </c>
      <c r="D66" s="21">
        <v>76000000</v>
      </c>
      <c r="E66" s="15">
        <v>334679000</v>
      </c>
      <c r="F66" s="15">
        <v>75000000</v>
      </c>
      <c r="G66" s="13">
        <f t="shared" si="1"/>
        <v>-1000000</v>
      </c>
    </row>
    <row r="67" spans="1:7" x14ac:dyDescent="0.25">
      <c r="A67" s="11" t="s">
        <v>134</v>
      </c>
      <c r="B67" s="9" t="s">
        <v>133</v>
      </c>
      <c r="C67" s="22">
        <v>342561700</v>
      </c>
      <c r="D67" s="22">
        <v>76000000</v>
      </c>
      <c r="E67" s="15">
        <v>334679000</v>
      </c>
      <c r="F67" s="15">
        <v>75000000</v>
      </c>
      <c r="G67" s="13">
        <f t="shared" si="1"/>
        <v>-1000000</v>
      </c>
    </row>
    <row r="68" spans="1:7" x14ac:dyDescent="0.25">
      <c r="A68" s="24" t="s">
        <v>136</v>
      </c>
      <c r="B68" s="10" t="s">
        <v>135</v>
      </c>
      <c r="C68" s="29">
        <v>3884040</v>
      </c>
      <c r="D68" s="29">
        <v>2000</v>
      </c>
      <c r="E68" s="27">
        <v>24710798</v>
      </c>
      <c r="F68" s="27">
        <v>5321275</v>
      </c>
      <c r="G68" s="19">
        <f t="shared" si="1"/>
        <v>5319275</v>
      </c>
    </row>
    <row r="69" spans="1:7" ht="40.5" x14ac:dyDescent="0.25">
      <c r="A69" s="11" t="s">
        <v>138</v>
      </c>
      <c r="B69" s="9" t="s">
        <v>137</v>
      </c>
      <c r="C69" s="21">
        <v>3884040</v>
      </c>
      <c r="D69" s="21">
        <v>2000</v>
      </c>
      <c r="E69" s="15">
        <v>4188998</v>
      </c>
      <c r="F69" s="15">
        <v>1201275</v>
      </c>
      <c r="G69" s="13">
        <f t="shared" si="1"/>
        <v>1199275</v>
      </c>
    </row>
    <row r="70" spans="1:7" ht="54" x14ac:dyDescent="0.25">
      <c r="A70" s="11" t="s">
        <v>140</v>
      </c>
      <c r="B70" s="9" t="s">
        <v>139</v>
      </c>
      <c r="C70" s="22">
        <v>3884040</v>
      </c>
      <c r="D70" s="22">
        <v>2000</v>
      </c>
      <c r="E70" s="15">
        <v>4188998</v>
      </c>
      <c r="F70" s="15">
        <v>1201275</v>
      </c>
      <c r="G70" s="13">
        <f t="shared" ref="G70:G83" si="2">SUM(F70-D70)</f>
        <v>1199275</v>
      </c>
    </row>
    <row r="71" spans="1:7" ht="54" x14ac:dyDescent="0.25">
      <c r="A71" s="11" t="s">
        <v>142</v>
      </c>
      <c r="B71" s="9" t="s">
        <v>141</v>
      </c>
      <c r="C71" s="15">
        <v>0</v>
      </c>
      <c r="D71" s="15">
        <v>0</v>
      </c>
      <c r="E71" s="15">
        <v>20521800</v>
      </c>
      <c r="F71" s="15">
        <v>4120000</v>
      </c>
      <c r="G71" s="13">
        <f t="shared" si="2"/>
        <v>4120000</v>
      </c>
    </row>
    <row r="72" spans="1:7" ht="54" x14ac:dyDescent="0.25">
      <c r="A72" s="11" t="s">
        <v>144</v>
      </c>
      <c r="B72" s="9" t="s">
        <v>143</v>
      </c>
      <c r="C72" s="15">
        <v>0</v>
      </c>
      <c r="D72" s="15">
        <v>0</v>
      </c>
      <c r="E72" s="15">
        <v>20521800</v>
      </c>
      <c r="F72" s="15">
        <v>4120000</v>
      </c>
      <c r="G72" s="13">
        <f t="shared" si="2"/>
        <v>4120000</v>
      </c>
    </row>
    <row r="73" spans="1:7" x14ac:dyDescent="0.25">
      <c r="A73" s="2" t="s">
        <v>42</v>
      </c>
      <c r="B73" s="5" t="s">
        <v>33</v>
      </c>
      <c r="C73" s="30">
        <v>0</v>
      </c>
      <c r="D73" s="30">
        <v>29700</v>
      </c>
      <c r="E73" s="15">
        <v>0</v>
      </c>
      <c r="F73" s="15">
        <v>0</v>
      </c>
      <c r="G73" s="19">
        <f t="shared" si="2"/>
        <v>-29700</v>
      </c>
    </row>
    <row r="74" spans="1:7" x14ac:dyDescent="0.25">
      <c r="A74" s="6" t="s">
        <v>43</v>
      </c>
      <c r="B74" s="7" t="s">
        <v>34</v>
      </c>
      <c r="C74" s="20">
        <v>0</v>
      </c>
      <c r="D74" s="20">
        <v>29700</v>
      </c>
      <c r="E74" s="15">
        <v>0</v>
      </c>
      <c r="F74" s="15">
        <v>0</v>
      </c>
      <c r="G74" s="13">
        <f t="shared" si="2"/>
        <v>-29700</v>
      </c>
    </row>
    <row r="75" spans="1:7" x14ac:dyDescent="0.25">
      <c r="A75" s="6" t="s">
        <v>44</v>
      </c>
      <c r="B75" s="7" t="s">
        <v>34</v>
      </c>
      <c r="C75" s="21">
        <v>0</v>
      </c>
      <c r="D75" s="21">
        <v>29700</v>
      </c>
      <c r="E75" s="15">
        <v>0</v>
      </c>
      <c r="F75" s="15">
        <v>0</v>
      </c>
      <c r="G75" s="13">
        <f t="shared" si="2"/>
        <v>-29700</v>
      </c>
    </row>
    <row r="76" spans="1:7" ht="54" x14ac:dyDescent="0.25">
      <c r="A76" s="24" t="s">
        <v>146</v>
      </c>
      <c r="B76" s="10" t="s">
        <v>145</v>
      </c>
      <c r="C76" s="18">
        <v>0</v>
      </c>
      <c r="D76" s="30">
        <v>1952297.94</v>
      </c>
      <c r="E76" s="27">
        <v>0</v>
      </c>
      <c r="F76" s="27">
        <v>347371.42</v>
      </c>
      <c r="G76" s="19">
        <f t="shared" si="2"/>
        <v>-1604926.52</v>
      </c>
    </row>
    <row r="77" spans="1:7" ht="67.5" x14ac:dyDescent="0.25">
      <c r="A77" s="11" t="s">
        <v>148</v>
      </c>
      <c r="B77" s="9" t="s">
        <v>147</v>
      </c>
      <c r="C77" s="12">
        <v>0</v>
      </c>
      <c r="D77" s="20">
        <v>1952297.94</v>
      </c>
      <c r="E77" s="15">
        <v>0</v>
      </c>
      <c r="F77" s="15">
        <v>347371.42</v>
      </c>
      <c r="G77" s="13">
        <f t="shared" si="2"/>
        <v>-1604926.52</v>
      </c>
    </row>
    <row r="78" spans="1:7" ht="54" x14ac:dyDescent="0.25">
      <c r="A78" s="11" t="s">
        <v>150</v>
      </c>
      <c r="B78" s="9" t="s">
        <v>149</v>
      </c>
      <c r="C78" s="12">
        <v>0</v>
      </c>
      <c r="D78" s="21">
        <v>1952297.94</v>
      </c>
      <c r="E78" s="15">
        <v>0</v>
      </c>
      <c r="F78" s="15">
        <v>347371.42</v>
      </c>
      <c r="G78" s="13">
        <f t="shared" si="2"/>
        <v>-1604926.52</v>
      </c>
    </row>
    <row r="79" spans="1:7" ht="27" x14ac:dyDescent="0.25">
      <c r="A79" s="11" t="s">
        <v>152</v>
      </c>
      <c r="B79" s="9" t="s">
        <v>151</v>
      </c>
      <c r="C79" s="12">
        <v>0</v>
      </c>
      <c r="D79" s="22">
        <v>1952297.94</v>
      </c>
      <c r="E79" s="15">
        <v>0</v>
      </c>
      <c r="F79" s="15">
        <v>347371.42</v>
      </c>
      <c r="G79" s="13">
        <f t="shared" si="2"/>
        <v>-1604926.52</v>
      </c>
    </row>
    <row r="80" spans="1:7" ht="27" x14ac:dyDescent="0.25">
      <c r="A80" s="11" t="s">
        <v>154</v>
      </c>
      <c r="B80" s="9" t="s">
        <v>153</v>
      </c>
      <c r="C80" s="12">
        <v>0</v>
      </c>
      <c r="D80" s="23">
        <v>1952297.94</v>
      </c>
      <c r="E80" s="15">
        <v>0</v>
      </c>
      <c r="F80" s="15">
        <v>347371.42</v>
      </c>
      <c r="G80" s="13">
        <f t="shared" si="2"/>
        <v>-1604926.52</v>
      </c>
    </row>
    <row r="81" spans="1:7" ht="40.5" x14ac:dyDescent="0.25">
      <c r="A81" s="24" t="s">
        <v>156</v>
      </c>
      <c r="B81" s="10" t="s">
        <v>155</v>
      </c>
      <c r="C81" s="18">
        <v>0</v>
      </c>
      <c r="D81" s="30">
        <v>-3398</v>
      </c>
      <c r="E81" s="27">
        <v>0</v>
      </c>
      <c r="F81" s="27">
        <v>-719242</v>
      </c>
      <c r="G81" s="19">
        <f t="shared" si="2"/>
        <v>-715844</v>
      </c>
    </row>
    <row r="82" spans="1:7" ht="40.5" x14ac:dyDescent="0.25">
      <c r="A82" s="11" t="s">
        <v>158</v>
      </c>
      <c r="B82" s="9" t="s">
        <v>157</v>
      </c>
      <c r="C82" s="12">
        <v>0</v>
      </c>
      <c r="D82" s="20">
        <v>-3398</v>
      </c>
      <c r="E82" s="15">
        <v>0</v>
      </c>
      <c r="F82" s="15">
        <v>-719242</v>
      </c>
      <c r="G82" s="13">
        <f t="shared" si="2"/>
        <v>-715844</v>
      </c>
    </row>
    <row r="83" spans="1:7" ht="40.5" x14ac:dyDescent="0.25">
      <c r="A83" s="11" t="s">
        <v>160</v>
      </c>
      <c r="B83" s="9" t="s">
        <v>159</v>
      </c>
      <c r="C83" s="12">
        <v>0</v>
      </c>
      <c r="D83" s="21">
        <v>-3398</v>
      </c>
      <c r="E83" s="15">
        <v>0</v>
      </c>
      <c r="F83" s="15">
        <v>-719242</v>
      </c>
      <c r="G83" s="13">
        <f t="shared" si="2"/>
        <v>-715844</v>
      </c>
    </row>
  </sheetData>
  <autoFilter ref="A4:N83"/>
  <mergeCells count="6">
    <mergeCell ref="A1:G1"/>
    <mergeCell ref="C3:D3"/>
    <mergeCell ref="E3:F3"/>
    <mergeCell ref="B3:B4"/>
    <mergeCell ref="A3:A4"/>
    <mergeCell ref="G3:G4"/>
  </mergeCells>
  <conditionalFormatting sqref="G1:G1048576">
    <cfRule type="cellIs" dxfId="1" priority="2" operator="greaterThan">
      <formula>0</formula>
    </cfRule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Чоп_ЕА</cp:lastModifiedBy>
  <cp:lastPrinted>2020-04-27T09:25:35Z</cp:lastPrinted>
  <dcterms:created xsi:type="dcterms:W3CDTF">2019-07-24T07:17:37Z</dcterms:created>
  <dcterms:modified xsi:type="dcterms:W3CDTF">2021-04-14T09:01:50Z</dcterms:modified>
</cp:coreProperties>
</file>