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-15" windowWidth="11805" windowHeight="6525"/>
  </bookViews>
  <sheets>
    <sheet name="ДОХОДЫ" sheetId="8" r:id="rId1"/>
    <sheet name="РАСХОДЫ" sheetId="6" r:id="rId2"/>
    <sheet name="ИСТОЧНИКИ" sheetId="5" r:id="rId3"/>
  </sheets>
  <definedNames>
    <definedName name="_Date_">ДОХОДЫ!#REF!</definedName>
    <definedName name="_Otchet_Period_Source__AT_ObjectName">ДОХОДЫ!$A$9</definedName>
    <definedName name="_Period_">ДОХОДЫ!#REF!</definedName>
    <definedName name="_xlnm.Print_Titles" localSheetId="0">ДОХОДЫ!$13:$15</definedName>
  </definedNames>
  <calcPr calcId="124519"/>
</workbook>
</file>

<file path=xl/calcChain.xml><?xml version="1.0" encoding="utf-8"?>
<calcChain xmlns="http://schemas.openxmlformats.org/spreadsheetml/2006/main">
  <c r="E119" i="8"/>
  <c r="E40"/>
  <c r="E11" i="5"/>
  <c r="C11"/>
  <c r="D109" i="8"/>
  <c r="D116"/>
  <c r="D54"/>
  <c r="C54"/>
  <c r="D39"/>
  <c r="C39"/>
  <c r="D84" l="1"/>
  <c r="C84"/>
  <c r="C109"/>
  <c r="E115"/>
  <c r="E104"/>
  <c r="E91"/>
  <c r="E32" i="6"/>
  <c r="E106" i="8"/>
  <c r="E105"/>
  <c r="E78"/>
  <c r="E53"/>
  <c r="E44"/>
  <c r="E85"/>
  <c r="E86"/>
  <c r="E87"/>
  <c r="E92"/>
  <c r="D74"/>
  <c r="E49"/>
  <c r="C63"/>
  <c r="E45"/>
  <c r="D38" i="6"/>
  <c r="D35"/>
  <c r="D16"/>
  <c r="C16"/>
  <c r="E18"/>
  <c r="E93" i="8"/>
  <c r="D63"/>
  <c r="E112"/>
  <c r="C35" i="6"/>
  <c r="E37"/>
  <c r="E46"/>
  <c r="D45"/>
  <c r="C45"/>
  <c r="E118" i="8"/>
  <c r="E68"/>
  <c r="E61"/>
  <c r="C6" i="6"/>
  <c r="C38"/>
  <c r="E39"/>
  <c r="E11"/>
  <c r="D24"/>
  <c r="C24"/>
  <c r="E25"/>
  <c r="C8" i="5"/>
  <c r="E113" i="8"/>
  <c r="D23"/>
  <c r="D22" s="1"/>
  <c r="C23"/>
  <c r="C22" s="1"/>
  <c r="E26"/>
  <c r="E25"/>
  <c r="E24"/>
  <c r="C47" i="6"/>
  <c r="D49"/>
  <c r="C49"/>
  <c r="E52"/>
  <c r="D107" i="8"/>
  <c r="D96" s="1"/>
  <c r="E111"/>
  <c r="D47" i="6"/>
  <c r="E13" i="5"/>
  <c r="E51" i="6"/>
  <c r="E50"/>
  <c r="E48"/>
  <c r="E27"/>
  <c r="D14"/>
  <c r="C14"/>
  <c r="E15"/>
  <c r="D76" i="8"/>
  <c r="C76"/>
  <c r="E103"/>
  <c r="C107"/>
  <c r="C96" s="1"/>
  <c r="E73"/>
  <c r="E34"/>
  <c r="C13" i="5"/>
  <c r="E117" i="8"/>
  <c r="C116"/>
  <c r="C79" s="1"/>
  <c r="E89"/>
  <c r="C29"/>
  <c r="C28" s="1"/>
  <c r="D18"/>
  <c r="D29"/>
  <c r="D28" s="1"/>
  <c r="D36"/>
  <c r="D35" s="1"/>
  <c r="D42"/>
  <c r="D46"/>
  <c r="D50"/>
  <c r="D48" s="1"/>
  <c r="D58"/>
  <c r="D81"/>
  <c r="D6" i="6"/>
  <c r="D19"/>
  <c r="D29"/>
  <c r="D41"/>
  <c r="C18" i="5"/>
  <c r="C17"/>
  <c r="C19" s="1"/>
  <c r="E19"/>
  <c r="E102" i="8"/>
  <c r="E110"/>
  <c r="E23" i="6"/>
  <c r="C19"/>
  <c r="C29"/>
  <c r="C41"/>
  <c r="E17"/>
  <c r="E10"/>
  <c r="C18" i="8"/>
  <c r="C17" s="1"/>
  <c r="C36"/>
  <c r="C35" s="1"/>
  <c r="C42"/>
  <c r="C38" s="1"/>
  <c r="C46"/>
  <c r="C50"/>
  <c r="C48" s="1"/>
  <c r="C52"/>
  <c r="C58"/>
  <c r="C74"/>
  <c r="E31"/>
  <c r="E17" i="5"/>
  <c r="E20"/>
  <c r="E18"/>
  <c r="C20"/>
  <c r="E56" i="8"/>
  <c r="E54" s="1"/>
  <c r="C23" i="5"/>
  <c r="E51" i="8"/>
  <c r="E24" i="5"/>
  <c r="E23"/>
  <c r="C81" i="8"/>
  <c r="E114"/>
  <c r="E108"/>
  <c r="E101"/>
  <c r="E100"/>
  <c r="E99"/>
  <c r="E98"/>
  <c r="E97"/>
  <c r="E95"/>
  <c r="E94"/>
  <c r="E83"/>
  <c r="E82"/>
  <c r="E75"/>
  <c r="E69"/>
  <c r="E67"/>
  <c r="E66"/>
  <c r="E65"/>
  <c r="E60"/>
  <c r="E59"/>
  <c r="E47"/>
  <c r="E43"/>
  <c r="E41"/>
  <c r="E37"/>
  <c r="E33"/>
  <c r="E32"/>
  <c r="E30"/>
  <c r="E21"/>
  <c r="E19"/>
  <c r="E44" i="6"/>
  <c r="E43"/>
  <c r="E42"/>
  <c r="E36"/>
  <c r="E34"/>
  <c r="E33"/>
  <c r="E31"/>
  <c r="E30"/>
  <c r="E28"/>
  <c r="E26"/>
  <c r="E22"/>
  <c r="E21"/>
  <c r="E20"/>
  <c r="E13"/>
  <c r="E12"/>
  <c r="E9"/>
  <c r="E8"/>
  <c r="E7"/>
  <c r="D57" i="8" l="1"/>
  <c r="E76"/>
  <c r="D38"/>
  <c r="C57"/>
  <c r="D52"/>
  <c r="C6" i="5"/>
  <c r="D53" i="6"/>
  <c r="C53"/>
  <c r="D80" i="8"/>
  <c r="D79" s="1"/>
  <c r="E45" i="6"/>
  <c r="E47"/>
  <c r="C80" i="8"/>
  <c r="E23"/>
  <c r="E22"/>
  <c r="E16" i="5"/>
  <c r="E49" i="6"/>
  <c r="E6" i="5"/>
  <c r="E35" i="6"/>
  <c r="E29"/>
  <c r="E19"/>
  <c r="E14"/>
  <c r="E24"/>
  <c r="E16"/>
  <c r="E38"/>
  <c r="E41"/>
  <c r="E6"/>
  <c r="E107" i="8"/>
  <c r="E58"/>
  <c r="E116"/>
  <c r="E74"/>
  <c r="E48"/>
  <c r="E46"/>
  <c r="E81"/>
  <c r="E42"/>
  <c r="E84"/>
  <c r="E52"/>
  <c r="E50"/>
  <c r="E39"/>
  <c r="E35"/>
  <c r="E29"/>
  <c r="E28"/>
  <c r="E109"/>
  <c r="D17"/>
  <c r="E18"/>
  <c r="E96"/>
  <c r="E63"/>
  <c r="E36"/>
  <c r="E20"/>
  <c r="C16" i="5"/>
  <c r="C29" l="1"/>
  <c r="C55" i="6" s="1"/>
  <c r="C16" i="8"/>
  <c r="D16"/>
  <c r="E80"/>
  <c r="E29" i="5"/>
  <c r="D55" i="6" s="1"/>
  <c r="E53"/>
  <c r="E57" i="8"/>
  <c r="E38"/>
  <c r="E17"/>
  <c r="E55" i="6" l="1"/>
  <c r="C121" i="8"/>
  <c r="E79"/>
  <c r="D121"/>
  <c r="E16"/>
  <c r="E120" l="1"/>
  <c r="E121"/>
</calcChain>
</file>

<file path=xl/sharedStrings.xml><?xml version="1.0" encoding="utf-8"?>
<sst xmlns="http://schemas.openxmlformats.org/spreadsheetml/2006/main" count="391" uniqueCount="377">
  <si>
    <t>Национальная безопасность и правоохранительная деятельность</t>
  </si>
  <si>
    <t>000 0300 0000000 000 000</t>
  </si>
  <si>
    <t>Национальная экономика</t>
  </si>
  <si>
    <t>000 0400 0000000 000 000</t>
  </si>
  <si>
    <t>000 0405 0000000 000 000</t>
  </si>
  <si>
    <t>Транспорт</t>
  </si>
  <si>
    <t>000 0408 0000000 000 000</t>
  </si>
  <si>
    <t>Дорожное хозяйство</t>
  </si>
  <si>
    <t>000 0409 0000000 000 000</t>
  </si>
  <si>
    <t>Жилищно-коммунальное хозяйство</t>
  </si>
  <si>
    <t>000 0500 0000000 000 000</t>
  </si>
  <si>
    <t>Коммунальное хозяйство</t>
  </si>
  <si>
    <t>000 0502 0000000 000 000</t>
  </si>
  <si>
    <t>Другие вопросы в области жилищно-коммунального хозяйства</t>
  </si>
  <si>
    <t>000 0505 0000000 000 000</t>
  </si>
  <si>
    <t>Образование</t>
  </si>
  <si>
    <t>000 0700 0000000 000 000</t>
  </si>
  <si>
    <t>Дошкольное образование</t>
  </si>
  <si>
    <t>000 0701 0000000 000 000</t>
  </si>
  <si>
    <t>Общее образование</t>
  </si>
  <si>
    <t>000 0702 0000000 000 000</t>
  </si>
  <si>
    <t>Молодежная политика и оздоровление детей</t>
  </si>
  <si>
    <t>000 0707 0000000 000 000</t>
  </si>
  <si>
    <t>Другие вопросы в области образования</t>
  </si>
  <si>
    <t>000 0709 0000000 000 000</t>
  </si>
  <si>
    <t>Культура, кинематография, средства массовой информации</t>
  </si>
  <si>
    <t>000 0800 0000000 000 000</t>
  </si>
  <si>
    <t>Культура</t>
  </si>
  <si>
    <t>000 0801 0000000 000 000</t>
  </si>
  <si>
    <t>000 0900 0000000 000 000</t>
  </si>
  <si>
    <t>Дугие общегосударственные вопросы</t>
  </si>
  <si>
    <t>%
выполнения</t>
  </si>
  <si>
    <t>Результат исполнения бюджета
 (дефицит "--", профицит "+")</t>
  </si>
  <si>
    <t>Утверждённые бюджетные назначения
 на год</t>
  </si>
  <si>
    <t xml:space="preserve"> Расходы бюджета</t>
  </si>
  <si>
    <t xml:space="preserve"> Доходы бюджета</t>
  </si>
  <si>
    <t>Социальная политика</t>
  </si>
  <si>
    <t>000 1000 0000000 000 000</t>
  </si>
  <si>
    <t>Пенсионное обеспечение</t>
  </si>
  <si>
    <t>000 1001 0000000 000 000</t>
  </si>
  <si>
    <t>Социальное обеспечение населения</t>
  </si>
  <si>
    <t>000 1003 0000000 000 000</t>
  </si>
  <si>
    <t>Охрана семьи и детства</t>
  </si>
  <si>
    <t>000 1004 0000000 000 000</t>
  </si>
  <si>
    <t>000 7900 0000000 000 000</t>
  </si>
  <si>
    <t>Расходы бюджета - ИТОГО</t>
  </si>
  <si>
    <t>000 9600 0000000 000 000</t>
  </si>
  <si>
    <t>211</t>
  </si>
  <si>
    <t>ИСТОЧНИКИ ВНУТРЕННЕГО ФИНАНСИРОВАНИЯ ДЕФИЦИТОВ  БЮДЖЕТОВ</t>
  </si>
  <si>
    <t>000 01 00 00 00 00 0000 000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</si>
  <si>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</si>
  <si>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</si>
  <si>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</si>
  <si>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</si>
  <si>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</si>
  <si>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</si>
  <si>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</si>
  <si>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</si>
  <si>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</si>
  <si>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</si>
  <si>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</si>
  <si>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</si>
  <si>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Уменьшение остатков средств бюджетов</t>
  </si>
  <si>
    <t>000 01 05 00 00 00 0000 600</t>
  </si>
  <si>
    <t>Увеличение прочих остатков денежных средств  бюджетов</t>
  </si>
  <si>
    <t>000 01 05 02 01 00 0000 510</t>
  </si>
  <si>
    <t>Уменьшение прочих остатков денежных средств  бюджетов</t>
  </si>
  <si>
    <t>000 01 05 02 01 00 0000 610</t>
  </si>
  <si>
    <t>Увеличение прочих остатков денежных средств  бюджетов муниципальных районов</t>
  </si>
  <si>
    <t>000 01 05 02 01 05 0000 510</t>
  </si>
  <si>
    <t>Уменьшение прочих остатков денежных средств  бюджетов муниципальных районов</t>
  </si>
  <si>
    <t>000 01 05 02 01 05 0000 610</t>
  </si>
  <si>
    <t>Иные источники внутреннего финансирования  дефицитов бюджетов</t>
  </si>
  <si>
    <t>000 01 06 00 00 00 0000 000</t>
  </si>
  <si>
    <t>Бюджетные кредиты, предоставленные внутри  страны в валюте Российской Федерации</t>
  </si>
  <si>
    <t>000 01 06 05 00 00 0000 000</t>
  </si>
  <si>
    <t>Предоставление бюджетных кредитов внутри  страны в валюте Российской Федерации</t>
  </si>
  <si>
    <t>000 01 06 05 00 00 0000 500</t>
  </si>
  <si>
    <t>Возврат бюджетных кредитов, предоставленных  внутри страны в валюте Российской Федерации</t>
  </si>
  <si>
    <t>000 01 06 05 00 00 0000 600</t>
  </si>
  <si>
    <t>Предоставление бюджетных кредитов юридическим  лицам из бюджетов муниципальных районов в  валюте Российской Федерации</t>
  </si>
  <si>
    <t>000 01 06 05 01 05 0000 540</t>
  </si>
  <si>
    <t>Возврат бюджетных кредитов, предоставленных  юридическим лицам из в бюджетов муниципальных  районов валюте Российской Федерации</t>
  </si>
  <si>
    <t>000 01 06 05 01 05 0000 640</t>
  </si>
  <si>
    <t>Источники финансирования дефицита бюджетов - всего</t>
  </si>
  <si>
    <t>000 90 00 00 00 00 0000 000</t>
  </si>
  <si>
    <t>10</t>
  </si>
  <si>
    <t xml:space="preserve"> Наименование показателя</t>
  </si>
  <si>
    <t>Код дохода по КД</t>
  </si>
  <si>
    <t>Исполнено</t>
  </si>
  <si>
    <t>Бюджет городских и сельских поселений</t>
  </si>
  <si>
    <t>2</t>
  </si>
  <si>
    <t>Код расхода по ФКР, ЭКР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</si>
  <si>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</si>
  <si>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</si>
  <si>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</si>
  <si>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</si>
  <si>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</si>
  <si>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</si>
  <si>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000 1 01 02010 01 0000 110</t>
  </si>
  <si>
    <t>000 1 01 02020 01 0000 110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</si>
  <si>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</si>
  <si>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</si>
  <si>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</si>
  <si>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</si>
  <si>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</si>
  <si>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</si>
  <si>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</si>
  <si>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</si>
  <si>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Единый налог на вмененный доход для отдельных видов деятельности</t>
  </si>
  <si>
    <t>000 1 05 02000 02 0000 110</t>
  </si>
  <si>
    <t>Единый сельскохозяйственный налог</t>
  </si>
  <si>
    <t>000 1 05 03000 01 0000 110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</si>
  <si>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</si>
  <si>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</si>
  <si>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</si>
  <si>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</si>
  <si>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</si>
  <si>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</si>
  <si>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Утвержденные бюджетные назначения на год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</si>
  <si>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</si>
  <si>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</si>
  <si>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</si>
  <si>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</si>
  <si>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</si>
  <si>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автономных учреждений)</t>
  </si>
  <si>
    <t>000 1 11 05035 05 0000 120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</si>
  <si>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</si>
  <si>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</si>
  <si>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</si>
  <si>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</si>
  <si>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ОКАЗАНИЯ ПЛАТНЫХ УСЛУГ И КОМПЕНСАЦИИ ЗАТРАТ ГОСУДАРСТВА</t>
  </si>
  <si>
    <t>000 1 13 00000 00 0000 000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</si>
  <si>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</si>
  <si>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</si>
  <si>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</si>
  <si>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</si>
  <si>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</si>
  <si>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</si>
  <si>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</si>
  <si>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Код источника финансирования по КИВФ, КИВнФ</t>
  </si>
  <si>
    <t>Утверждённые бюджетные назначения на год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</si>
  <si>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</si>
  <si>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000 1 16 25000 01 0000 140</t>
  </si>
  <si>
    <t>Денежные взыскания (штрафы) за нарушение законодательства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</si>
  <si>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</si>
  <si>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</si>
  <si>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</si>
  <si>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</si>
  <si>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</si>
  <si>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</si>
  <si>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</si>
  <si>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</si>
  <si>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</si>
  <si>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</si>
  <si>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</si>
  <si>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</si>
  <si>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</si>
  <si>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Прочие неналоговые доходы бюджетов муниципальных районов</t>
  </si>
  <si>
    <t>000 1 17 05050 05 0000 180</t>
  </si>
  <si>
    <t>БЕЗВОЗМЕЗДНЫЕ ПОСТУПЛЕНИЯ</t>
  </si>
  <si>
    <t>000 2 00 00000 00 0000 000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</si>
  <si>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</si>
  <si>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</si>
  <si>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на поддержку мер по обеспечению сбалансированности бюджетов</t>
  </si>
  <si>
    <t>Субсидии бюджетам субъектов Российской Федерации и муниципальных образований (межбюджетные субсидии)</t>
  </si>
  <si>
    <t>Прочие субсидии бюджетам муниципальных районов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</si>
  <si>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</si>
  <si>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</si>
  <si>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</si>
  <si>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Субвенции бюджетам муниципальных районов на государственную регистрацию актов гражданского состояния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</si>
  <si>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</si>
  <si>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</si>
  <si>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</si>
  <si>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</si>
  <si>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</si>
  <si>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поселений на ежемесячное денежное вознаграждение за классное руководство</t>
  </si>
  <si>
    <t>000 2 02 03021 10 0000 151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</si>
  <si>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</si>
  <si>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</si>
  <si>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(тыс.руб.)</t>
  </si>
  <si>
    <t>Субвенции бюджетам муниципальных районов на выполнение передаваемых полномочий субъектов Российской Федерации</t>
  </si>
  <si>
    <t>Прочие субвенции</t>
  </si>
  <si>
    <t>Прочие субвенции бюджетам муниципальных районов</t>
  </si>
  <si>
    <t>Иные межбюджетные трансферты</t>
  </si>
  <si>
    <t>Доходы бюджета - ИТОГО</t>
  </si>
  <si>
    <t>000 8 50 00000 00 0000 000</t>
  </si>
  <si>
    <t>поступления от других бюджетов бюджетной системы</t>
  </si>
  <si>
    <t>000 8 72 00000 00 0000 000</t>
  </si>
  <si>
    <t>Общегосударственные вопросы</t>
  </si>
  <si>
    <t>000 0100 0000000 000 000</t>
  </si>
  <si>
    <t>Функционирование высшего должностного лица субъекта Российской Федерации и органа местного самоуправления</t>
  </si>
  <si>
    <t>000 0102 0000000 000 000</t>
  </si>
  <si>
    <t>Функционирование законодательных (представительных) органов государственной власти и местного самоуправления</t>
  </si>
  <si>
    <t>000 0103 0000000 000 000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</si>
  <si>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</si>
  <si>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000 0104 0000000 000 000</t>
  </si>
  <si>
    <t>Наименование показателя</t>
  </si>
  <si>
    <t>Обслуживание государственного и муниципального долга</t>
  </si>
  <si>
    <t>000 0111 0000000 000 000</t>
  </si>
  <si>
    <t>Резервные фонды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</si>
  <si>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</si>
  <si>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</si>
  <si>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</si>
  <si>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 xml:space="preserve"> об исполнении бюджета муниципального района "Усть-Цилемский"</t>
  </si>
  <si>
    <t xml:space="preserve"> Источники финансирования дефицита бюджетов</t>
  </si>
  <si>
    <t>000 2 02 04999 05 0000 151</t>
  </si>
  <si>
    <t>Другие вопросы в области национальной экономики</t>
  </si>
  <si>
    <t>000 0412 0000000 000 000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</si>
  <si>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</si>
  <si>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ОТЧЁТ</t>
  </si>
  <si>
    <t>000 1 14 06000 00 0000 430</t>
  </si>
  <si>
    <t>000 2 02 02009 05 0000 151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</si>
  <si>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</si>
  <si>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000 0106 0000000 000 000</t>
  </si>
  <si>
    <t>Обеспечение деятельности финансовых, налоговых и таможенных органов и органов (финансово-бюджетного) надзора</t>
  </si>
  <si>
    <t>Прочие безвозмездные поступления</t>
  </si>
  <si>
    <t>000 2 07 00000 00 0000 180</t>
  </si>
  <si>
    <t>Прочие безвозмездные поступления в бюджеты муниципальных районов</t>
  </si>
  <si>
    <t>Прочие межбюджетные трансферты, передаваемые бюджетам муниципальных районов</t>
  </si>
  <si>
    <t>Межбюджетные трансферты,передаваемые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</si>
  <si>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</si>
  <si>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</si>
  <si>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</si>
  <si>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</si>
  <si>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статьёй 227 Налогового кодекса Росийской Федерации</t>
  </si>
  <si>
    <t>Налог на доходы физических лиц с доходов, полученных физическими лицами в соответствии со статьёй 228 Налогового Кодекса Российской Федерации</t>
  </si>
  <si>
    <t>000 1 01 02030 01 0000 110</t>
  </si>
  <si>
    <t>000 1 05 04000 02 0000 110</t>
  </si>
  <si>
    <t>Налог, взимаемый в связи с применением патентной системы налогообложения</t>
  </si>
  <si>
    <t>000 1 11 05013 10 0000 120</t>
  </si>
  <si>
    <t>Прочие доходы отот компенсации затрат бюджетов муниципальных районов</t>
  </si>
  <si>
    <t>000 1 13 02995 05 0000 130</t>
  </si>
  <si>
    <t>000 1 13 02000 00 0000 130</t>
  </si>
  <si>
    <t>Доходы от компенсации затрат государства</t>
  </si>
  <si>
    <t>Денежные взыскания (штрафы) за нарушение законодательства о налогах и сборах, предусмотренные статьями 116, 118, пунктом 2 статьи 119, статьёй 119.1, пунктами 1 и 2 статьи 120, статьями 125, 126, 128, 129, 129.1, 129.4, 132, 133, 134, 135, 135.1 и 135.2 Налогового кодекса Российской Федерации</t>
  </si>
  <si>
    <t>Денежные взыскания (штрафы) за нарушение законодательства Росийской Федерации об административных правонарушениях, предусмотренные статьёй 20.25 Кодекса Российской Федерации об административных правонарушениях</t>
  </si>
  <si>
    <t>000 2 02 00000 00 0000 000</t>
  </si>
  <si>
    <t>БЕЗВОЗМЕЗДНЫЕ ПОСТУПЛЕНИЯ ОТ ДРУГИХ БЮДЖЕТОВ БЮДЖЕТНОЙ СИСТЕМЫ РОССИЙСКОЙ ФЕДЕРАЦИИ</t>
  </si>
  <si>
    <t>000 2 02 03070 05 0000 151</t>
  </si>
  <si>
    <t>Субвенции бюджетам муниципальных районов на обеспечение жильём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</si>
  <si>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000 1 17 01050 05 0000 180</t>
  </si>
  <si>
    <t>Невыясненные поступления, зачисляемые в бюджеты муниципальных районов</t>
  </si>
  <si>
    <t>000 0113 0000000 000 000</t>
  </si>
  <si>
    <t>000 0200 0000000 000 000</t>
  </si>
  <si>
    <t>Национальная оборона</t>
  </si>
  <si>
    <t>Мобилизационная и вневойсковая подготовка</t>
  </si>
  <si>
    <t>000 0203 0000000 000 000</t>
  </si>
  <si>
    <t>Водное хозяйство и рыболовство</t>
  </si>
  <si>
    <t>Благоустройство</t>
  </si>
  <si>
    <t>000 0503 0000000 000 000</t>
  </si>
  <si>
    <t>Здравоохранение</t>
  </si>
  <si>
    <t>Другие вопросы в области здравоохранения</t>
  </si>
  <si>
    <t>000 0909 0000000 000 000</t>
  </si>
  <si>
    <t>000 1300 0000000 000 000</t>
  </si>
  <si>
    <t>000 1301 0000000 000 000</t>
  </si>
  <si>
    <t>Обслуживание государственного внутреннего  и муниципального долга</t>
  </si>
  <si>
    <t>Межбюджетные транферты общего характера бюджетам субъектов Российской Федерации и муниципальных образований</t>
  </si>
  <si>
    <t>000 1400 0000000 000 000</t>
  </si>
  <si>
    <t>000 1401 0000000 000 000</t>
  </si>
  <si>
    <t>Дотации на выравнивание бюджетной обеспеченности субъектов Российской Федерации и муниципальных образований</t>
  </si>
  <si>
    <t>000 1402 0000000 000 000</t>
  </si>
  <si>
    <t>Иные дотации</t>
  </si>
  <si>
    <t>000 01 03 01 00 05 0000 810</t>
  </si>
  <si>
    <t>000 01 03 01 00 05 0000 710</t>
  </si>
  <si>
    <t>000 2 02 04025 05 0000 151</t>
  </si>
  <si>
    <t>Межбюджетные трансферты,передаваемые бюджетам муниципальных районов на комплектование книжных фондов библиотек муниципальных образований</t>
  </si>
  <si>
    <t>000 1 16 43000 01 0000 140</t>
  </si>
  <si>
    <t>000 1403 0000000 000 000</t>
  </si>
  <si>
    <t>Прочие межбюджетные трансферты общего характера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</si>
  <si>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</si>
  <si>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</si>
  <si>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</si>
  <si>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</si>
  <si>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</si>
  <si>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</si>
  <si>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</si>
  <si>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</si>
  <si>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</si>
  <si>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</si>
  <si>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</si>
  <si>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</si>
  <si>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t>000 2 02 02051 05 0000 151</t>
  </si>
  <si>
    <t>Субсидии бюджетам муниципальных районов на реализацию федеральных целевых программ</t>
  </si>
  <si>
    <t>000 01 02 00 00 05 0000 810</t>
  </si>
  <si>
    <t>Погашение бюджетами муниципальных районов  кредитов от кредитных организаций в валюте Российской  Федерации</t>
  </si>
  <si>
    <t>000 01 02 00 00 05 0000 710</t>
  </si>
  <si>
    <t>Получение кредитов  от кредитных организаций бюджетами муниципальных районов в валюте Российской  Федерации</t>
  </si>
  <si>
    <t>000 01 02 00 00 00 0000 000</t>
  </si>
  <si>
    <t>Кредиты кредитных организаций в валюте Российской Федерации</t>
  </si>
  <si>
    <t>000 1 16 30030 01 0000 140</t>
  </si>
  <si>
    <t>000 1 16 33050 05 0000 140</t>
  </si>
  <si>
    <t>Прочие денежные взыскания (штрафы) за правонарушения в области дорожного движения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</si>
  <si>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</si>
  <si>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000 0501 0000000 000 000</t>
  </si>
  <si>
    <t>Жилищное хозяйство</t>
  </si>
  <si>
    <t>Обеспечение проведения выборов и референдумов</t>
  </si>
  <si>
    <t>000 0107 0000000 000 000</t>
  </si>
  <si>
    <t>Стационарная медицинская помощь</t>
  </si>
  <si>
    <t>000 0901 0000000 000 000</t>
  </si>
  <si>
    <t>Доходы 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казённых), в части реализации основных средств по указанному имуществу</t>
  </si>
  <si>
    <t>000 1 14 02053 05 0000 410</t>
  </si>
  <si>
    <t>Доходы от продажи земельных участков, государтсвенная собственность на которые не разграничена и которые расположены в границах сельских поселений</t>
  </si>
  <si>
    <t>000 1 16 08010 01 0000 140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</si>
  <si>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</si>
  <si>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000 1 16 25085 05 0000 140</t>
  </si>
  <si>
    <t>Денежные взыскания (штрафы) за нарушение водного законодательства, установленное на водных объектах, находящихся в собственности муниципальных районов</t>
  </si>
  <si>
    <t>000 1100 0000000 000 000</t>
  </si>
  <si>
    <t>Физическая культура и спорт</t>
  </si>
  <si>
    <t>000 1101 0000000 000 000</t>
  </si>
  <si>
    <t xml:space="preserve">Физическая культура </t>
  </si>
  <si>
    <t>000 0804 0000000 000 000</t>
  </si>
  <si>
    <t>Другие вопросы в области культуры, кинематоргафии</t>
  </si>
  <si>
    <t>Субсидии бюджетам муниципальных районов на обеспечение мероприятий по капитальному ремонту многоквартирных домов за счёт средств, поступивших от государственной корпорации - Фонда содействия реформированию жилищно-коммунального хозяйства</t>
  </si>
  <si>
    <t>000 2 02 02088 05 0001 151</t>
  </si>
  <si>
    <t>000 2 02 04052 05 0000 151</t>
  </si>
  <si>
    <t>Межбюджетные трансферты,передаваемые бюджетам муниципальных районов на государственную поддержку муниципальных учреждений культуры, находящихся на территориях сельских поселений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</si>
  <si>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</si>
  <si>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000 1 16 08020 01 0000 140</t>
  </si>
  <si>
    <t>Денежные взыскания (штрафы) за нарушение законодательства Российской Федерации о недрах</t>
  </si>
  <si>
    <t>000 0310 0000000 000 000</t>
  </si>
  <si>
    <t>Обеспечение пожарной безопасности</t>
  </si>
  <si>
    <t>000 1 11 09045 05 0000 120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</si>
  <si>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автоновных учреждений, а также имущества муниципальных унитарных предприятий, в том числе казённых)</t>
  </si>
  <si>
    <t>000 1 16 25010 01 0000 140</t>
  </si>
  <si>
    <t>000 1 13 01995 05 0000 130</t>
  </si>
  <si>
    <t>Прочие доходы от оказания платных услуг (работ) получателями средств бюджетов муниципальных районов</t>
  </si>
  <si>
    <t>000 2 02 04053 05 0000 151</t>
  </si>
  <si>
    <t>Межбюджетные трансферты,передаваемые бюджетам муниципальных районов на государственную поддержку лучших работников муниципальных учреждений культуры, находящихся на территориях сельских поселений</t>
  </si>
  <si>
    <t>Субсидии бюджетам муниципальных районов на обеспечение жильём молодых семей</t>
  </si>
  <si>
    <t>000 2 02 02008 05 0000 151</t>
  </si>
  <si>
    <t>Доходы от сдачи в аренду имущества, составляющего казну муниципальных районов (за исключением земельных участков)</t>
  </si>
  <si>
    <t>000 1 11 05075 05 0000 120</t>
  </si>
  <si>
    <t>000 2 02 15001 05 0000 151</t>
  </si>
  <si>
    <t>000 2 02 15002 05 0000 151</t>
  </si>
  <si>
    <t>000 2 02 20000 00 0000 151</t>
  </si>
  <si>
    <t>000 2 02 20077 05 0000 151</t>
  </si>
  <si>
    <t>000 2 02 29999 05 0000 151</t>
  </si>
  <si>
    <t>000 2 02 10000 00 0000 151</t>
  </si>
  <si>
    <t>000 2 02 30000 00 0000 151</t>
  </si>
  <si>
    <t>000 2 02 30024 05 0000 151</t>
  </si>
  <si>
    <t>000 2 02 30029 05 0000 151</t>
  </si>
  <si>
    <t>000 2 02 35118 05 0000 151</t>
  </si>
  <si>
    <t>000 2 02 35930 05 0000 151</t>
  </si>
  <si>
    <t>000 2 02 39999 05 0000 151</t>
  </si>
  <si>
    <t>000 2 02 39999 00 0000 151</t>
  </si>
  <si>
    <t>000 2 02 40000 00 0000 151</t>
  </si>
  <si>
    <t>000 2 02 40014 05 0000 151</t>
  </si>
  <si>
    <t>000 2 07 05030 05 0000 180</t>
  </si>
  <si>
    <t>000 2 19 60010 05 0000 151</t>
  </si>
  <si>
    <t>Дополнительное образование детей</t>
  </si>
  <si>
    <t>000 0703 0000000 000 000</t>
  </si>
  <si>
    <t>Приложение</t>
  </si>
  <si>
    <t>000 2 02 20051 05 0000 151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</si>
  <si>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</si>
  <si>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000 2 02 25097 05 0000 151</t>
  </si>
  <si>
    <t xml:space="preserve">Прочие межбюджетные трансферты,передаваемые бюджетам муниципальных районов </t>
  </si>
  <si>
    <t>000 2 02 49999 05 0000 151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</si>
  <si>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</si>
  <si>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</si>
  <si>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000 1 14 06013 05 0000 430</t>
  </si>
  <si>
    <t>Доходы от продажи земельных участков, государтсвенная собственность на которые не разграничена и которые расположены в границах сельских поселений и межселенных территорий муниципальных раонов</t>
  </si>
  <si>
    <t>к распоряжению администрации муниципального района "Усть-Цилемский"</t>
  </si>
  <si>
    <t>Субсидии бюджетам муниципальных районов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</si>
  <si>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000 2 02 25555 05 0001 151</t>
  </si>
  <si>
    <t>Субсидии бюджетам муниципальных районов на обеспечение развития и укрепления материально-технической базы домов культуры в населённых пунктах с числом жителей до 50 тысяч человек</t>
  </si>
  <si>
    <t>000 2 02 25467 05 0000 151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</si>
  <si>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</t>
  </si>
  <si>
    <t>000 2 02 35120 05 0000 151</t>
  </si>
  <si>
    <t>000 2 18 05010 05 0000 180</t>
  </si>
  <si>
    <t xml:space="preserve">Доходы бюджетов муниципальных районов от возврата бюджетными учреждениями остатков субсидий прошлых лет </t>
  </si>
  <si>
    <t>Возврат остатков субсидий на софинансирование капитальных вложений в объекты муниципальной собственности из бюджетов муниципальных районов</t>
  </si>
  <si>
    <t>000 2 19 25112 05 0000 151</t>
  </si>
  <si>
    <t xml:space="preserve"> за I полугодие 2018 года</t>
  </si>
  <si>
    <t>000 1 16 35030 05 0000 140</t>
  </si>
  <si>
    <t>Суммы по искам о возмещении вреда, причинённого окружающей среде, подлежащие зачислению в бюджеты муниципальных районов</t>
  </si>
  <si>
    <t>от ______________ 2018  № ______</t>
  </si>
</sst>
</file>

<file path=xl/styles.xml><?xml version="1.0" encoding="utf-8"?>
<styleSheet xmlns="http://schemas.openxmlformats.org/spreadsheetml/2006/main">
  <fonts count="18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2"/>
      <name val="Arial Cyr"/>
      <family val="2"/>
      <charset val="204"/>
    </font>
    <font>
      <b/>
      <sz val="12"/>
      <name val="Arial Cyr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6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9">
    <xf numFmtId="0" fontId="0" fillId="0" borderId="0" xfId="0"/>
    <xf numFmtId="0" fontId="1" fillId="0" borderId="0" xfId="0" applyFont="1" applyBorder="1"/>
    <xf numFmtId="0" fontId="3" fillId="0" borderId="0" xfId="0" applyFont="1"/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1" fontId="1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right"/>
    </xf>
    <xf numFmtId="0" fontId="1" fillId="0" borderId="1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/>
    <xf numFmtId="49" fontId="1" fillId="0" borderId="1" xfId="0" applyNumberFormat="1" applyFont="1" applyBorder="1" applyAlignment="1">
      <alignment horizontal="center"/>
    </xf>
    <xf numFmtId="0" fontId="0" fillId="0" borderId="0" xfId="0" applyBorder="1"/>
    <xf numFmtId="4" fontId="2" fillId="0" borderId="0" xfId="0" applyNumberFormat="1" applyFont="1" applyFill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0" fontId="4" fillId="0" borderId="2" xfId="0" applyNumberFormat="1" applyFont="1" applyBorder="1" applyAlignment="1">
      <alignment horizontal="left" vertical="center" wrapText="1"/>
    </xf>
    <xf numFmtId="49" fontId="4" fillId="0" borderId="2" xfId="0" applyNumberFormat="1" applyFont="1" applyBorder="1" applyAlignment="1">
      <alignment horizontal="center"/>
    </xf>
    <xf numFmtId="4" fontId="4" fillId="0" borderId="2" xfId="0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/>
    <xf numFmtId="4" fontId="3" fillId="0" borderId="0" xfId="0" applyNumberFormat="1" applyFont="1"/>
    <xf numFmtId="4" fontId="0" fillId="0" borderId="0" xfId="0" applyNumberFormat="1"/>
    <xf numFmtId="4" fontId="6" fillId="0" borderId="0" xfId="0" applyNumberFormat="1" applyFont="1" applyBorder="1" applyAlignment="1">
      <alignment horizontal="right"/>
    </xf>
    <xf numFmtId="4" fontId="8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4" fillId="0" borderId="0" xfId="0" applyFont="1" applyBorder="1"/>
    <xf numFmtId="49" fontId="8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 wrapText="1"/>
    </xf>
    <xf numFmtId="49" fontId="5" fillId="0" borderId="0" xfId="0" applyNumberFormat="1" applyFont="1" applyBorder="1" applyAlignment="1">
      <alignment horizontal="left"/>
    </xf>
    <xf numFmtId="0" fontId="5" fillId="0" borderId="0" xfId="0" applyFont="1" applyBorder="1"/>
    <xf numFmtId="0" fontId="11" fillId="0" borderId="0" xfId="0" applyFont="1" applyAlignment="1">
      <alignment horizontal="left"/>
    </xf>
    <xf numFmtId="49" fontId="11" fillId="0" borderId="0" xfId="0" applyNumberFormat="1" applyFont="1"/>
    <xf numFmtId="0" fontId="11" fillId="0" borderId="0" xfId="0" applyFont="1"/>
    <xf numFmtId="0" fontId="12" fillId="0" borderId="0" xfId="0" applyFont="1"/>
    <xf numFmtId="0" fontId="11" fillId="0" borderId="0" xfId="0" applyFont="1" applyBorder="1" applyAlignment="1">
      <alignment horizontal="left"/>
    </xf>
    <xf numFmtId="0" fontId="11" fillId="0" borderId="0" xfId="0" applyFont="1" applyBorder="1" applyAlignment="1"/>
    <xf numFmtId="49" fontId="11" fillId="0" borderId="0" xfId="0" applyNumberFormat="1" applyFont="1" applyBorder="1"/>
    <xf numFmtId="49" fontId="12" fillId="0" borderId="0" xfId="0" applyNumberFormat="1" applyFont="1" applyBorder="1" applyAlignment="1">
      <alignment horizontal="right"/>
    </xf>
    <xf numFmtId="49" fontId="13" fillId="0" borderId="2" xfId="0" applyNumberFormat="1" applyFont="1" applyFill="1" applyBorder="1" applyAlignment="1">
      <alignment horizontal="center" vertical="center" wrapText="1"/>
    </xf>
    <xf numFmtId="0" fontId="13" fillId="0" borderId="2" xfId="0" applyFont="1" applyBorder="1" applyAlignment="1"/>
    <xf numFmtId="0" fontId="12" fillId="0" borderId="2" xfId="0" applyFont="1" applyBorder="1"/>
    <xf numFmtId="49" fontId="13" fillId="0" borderId="2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4" fillId="0" borderId="2" xfId="0" applyNumberFormat="1" applyFont="1" applyBorder="1" applyAlignment="1">
      <alignment horizontal="center" vertical="center" wrapText="1"/>
    </xf>
    <xf numFmtId="49" fontId="14" fillId="0" borderId="2" xfId="0" applyNumberFormat="1" applyFont="1" applyBorder="1" applyAlignment="1">
      <alignment horizontal="center"/>
    </xf>
    <xf numFmtId="3" fontId="14" fillId="0" borderId="2" xfId="0" applyNumberFormat="1" applyFont="1" applyBorder="1" applyAlignment="1">
      <alignment horizontal="center" vertical="center"/>
    </xf>
    <xf numFmtId="3" fontId="14" fillId="0" borderId="2" xfId="0" applyNumberFormat="1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3" fillId="0" borderId="2" xfId="0" applyNumberFormat="1" applyFont="1" applyBorder="1" applyAlignment="1">
      <alignment horizontal="left" vertical="center" wrapText="1"/>
    </xf>
    <xf numFmtId="49" fontId="13" fillId="0" borderId="2" xfId="0" applyNumberFormat="1" applyFont="1" applyBorder="1" applyAlignment="1">
      <alignment horizontal="center"/>
    </xf>
    <xf numFmtId="4" fontId="13" fillId="0" borderId="2" xfId="0" applyNumberFormat="1" applyFont="1" applyBorder="1" applyAlignment="1">
      <alignment horizontal="right"/>
    </xf>
    <xf numFmtId="2" fontId="13" fillId="0" borderId="2" xfId="0" applyNumberFormat="1" applyFont="1" applyBorder="1"/>
    <xf numFmtId="0" fontId="15" fillId="0" borderId="2" xfId="0" applyNumberFormat="1" applyFont="1" applyBorder="1" applyAlignment="1">
      <alignment horizontal="left" vertical="center" wrapText="1"/>
    </xf>
    <xf numFmtId="49" fontId="15" fillId="0" borderId="2" xfId="0" applyNumberFormat="1" applyFont="1" applyBorder="1" applyAlignment="1">
      <alignment horizontal="center"/>
    </xf>
    <xf numFmtId="4" fontId="15" fillId="0" borderId="2" xfId="0" applyNumberFormat="1" applyFont="1" applyBorder="1" applyAlignment="1">
      <alignment horizontal="right"/>
    </xf>
    <xf numFmtId="2" fontId="15" fillId="0" borderId="2" xfId="0" applyNumberFormat="1" applyFont="1" applyBorder="1"/>
    <xf numFmtId="0" fontId="11" fillId="0" borderId="2" xfId="0" applyNumberFormat="1" applyFont="1" applyBorder="1" applyAlignment="1">
      <alignment horizontal="left" vertical="center" wrapText="1"/>
    </xf>
    <xf numFmtId="49" fontId="11" fillId="0" borderId="2" xfId="0" applyNumberFormat="1" applyFont="1" applyBorder="1" applyAlignment="1">
      <alignment horizontal="center"/>
    </xf>
    <xf numFmtId="4" fontId="11" fillId="0" borderId="2" xfId="0" applyNumberFormat="1" applyFont="1" applyBorder="1" applyAlignment="1">
      <alignment horizontal="right"/>
    </xf>
    <xf numFmtId="2" fontId="11" fillId="0" borderId="2" xfId="0" applyNumberFormat="1" applyFont="1" applyBorder="1"/>
    <xf numFmtId="0" fontId="16" fillId="0" borderId="2" xfId="0" applyNumberFormat="1" applyFont="1" applyBorder="1" applyAlignment="1">
      <alignment horizontal="left" vertical="center" wrapText="1"/>
    </xf>
    <xf numFmtId="49" fontId="16" fillId="0" borderId="2" xfId="0" applyNumberFormat="1" applyFont="1" applyBorder="1" applyAlignment="1">
      <alignment horizontal="center"/>
    </xf>
    <xf numFmtId="4" fontId="16" fillId="0" borderId="2" xfId="0" applyNumberFormat="1" applyFont="1" applyBorder="1" applyAlignment="1">
      <alignment horizontal="right"/>
    </xf>
    <xf numFmtId="2" fontId="16" fillId="0" borderId="2" xfId="0" applyNumberFormat="1" applyFont="1" applyBorder="1"/>
    <xf numFmtId="4" fontId="11" fillId="0" borderId="2" xfId="0" applyNumberFormat="1" applyFont="1" applyFill="1" applyBorder="1" applyAlignment="1">
      <alignment horizontal="right"/>
    </xf>
    <xf numFmtId="0" fontId="17" fillId="0" borderId="0" xfId="0" applyFont="1"/>
    <xf numFmtId="0" fontId="13" fillId="0" borderId="0" xfId="0" applyFont="1" applyAlignment="1">
      <alignment horizontal="centerContinuous"/>
    </xf>
    <xf numFmtId="0" fontId="13" fillId="0" borderId="0" xfId="0" applyFont="1" applyAlignment="1">
      <alignment horizont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 wrapText="1"/>
    </xf>
    <xf numFmtId="49" fontId="13" fillId="0" borderId="9" xfId="0" applyNumberFormat="1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left" vertical="center" wrapText="1"/>
    </xf>
    <xf numFmtId="49" fontId="13" fillId="0" borderId="9" xfId="0" applyNumberFormat="1" applyFont="1" applyBorder="1" applyAlignment="1">
      <alignment horizontal="center"/>
    </xf>
    <xf numFmtId="4" fontId="13" fillId="0" borderId="9" xfId="0" applyNumberFormat="1" applyFont="1" applyBorder="1" applyAlignment="1">
      <alignment horizontal="right"/>
    </xf>
    <xf numFmtId="0" fontId="11" fillId="0" borderId="3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49" fontId="11" fillId="0" borderId="5" xfId="0" applyNumberFormat="1" applyFont="1" applyBorder="1" applyAlignment="1">
      <alignment horizontal="center"/>
    </xf>
    <xf numFmtId="4" fontId="11" fillId="0" borderId="5" xfId="0" applyNumberFormat="1" applyFont="1" applyBorder="1" applyAlignment="1">
      <alignment horizontal="right"/>
    </xf>
    <xf numFmtId="0" fontId="11" fillId="0" borderId="16" xfId="0" applyFont="1" applyBorder="1" applyAlignment="1">
      <alignment horizontal="left" vertical="center" wrapText="1"/>
    </xf>
    <xf numFmtId="49" fontId="11" fillId="0" borderId="9" xfId="0" applyNumberFormat="1" applyFont="1" applyBorder="1" applyAlignment="1">
      <alignment horizontal="center"/>
    </xf>
    <xf numFmtId="4" fontId="11" fillId="0" borderId="9" xfId="0" applyNumberFormat="1" applyFont="1" applyBorder="1" applyAlignment="1">
      <alignment horizontal="right"/>
    </xf>
    <xf numFmtId="0" fontId="11" fillId="0" borderId="2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49" fontId="13" fillId="0" borderId="7" xfId="0" applyNumberFormat="1" applyFont="1" applyBorder="1" applyAlignment="1">
      <alignment horizontal="center"/>
    </xf>
    <xf numFmtId="4" fontId="13" fillId="0" borderId="7" xfId="0" applyNumberFormat="1" applyFont="1" applyBorder="1" applyAlignment="1">
      <alignment horizontal="right"/>
    </xf>
    <xf numFmtId="0" fontId="11" fillId="0" borderId="12" xfId="0" applyFont="1" applyBorder="1" applyAlignment="1">
      <alignment horizontal="left" vertical="center" wrapText="1"/>
    </xf>
    <xf numFmtId="4" fontId="11" fillId="0" borderId="13" xfId="0" applyNumberFormat="1" applyFont="1" applyBorder="1" applyAlignment="1">
      <alignment horizontal="right"/>
    </xf>
    <xf numFmtId="0" fontId="11" fillId="0" borderId="6" xfId="0" applyFont="1" applyBorder="1" applyAlignment="1">
      <alignment horizontal="left" vertical="center" wrapText="1"/>
    </xf>
    <xf numFmtId="4" fontId="11" fillId="0" borderId="7" xfId="0" applyNumberFormat="1" applyFont="1" applyBorder="1" applyAlignment="1">
      <alignment horizontal="right"/>
    </xf>
    <xf numFmtId="49" fontId="11" fillId="0" borderId="7" xfId="0" applyNumberFormat="1" applyFont="1" applyBorder="1" applyAlignment="1">
      <alignment horizontal="center"/>
    </xf>
    <xf numFmtId="0" fontId="11" fillId="0" borderId="2" xfId="0" applyFont="1" applyBorder="1"/>
    <xf numFmtId="0" fontId="13" fillId="0" borderId="12" xfId="0" applyFont="1" applyBorder="1" applyAlignment="1">
      <alignment horizontal="left" vertical="center" wrapText="1"/>
    </xf>
    <xf numFmtId="49" fontId="13" fillId="0" borderId="13" xfId="0" applyNumberFormat="1" applyFont="1" applyBorder="1" applyAlignment="1">
      <alignment horizontal="center"/>
    </xf>
    <xf numFmtId="4" fontId="13" fillId="0" borderId="13" xfId="0" applyNumberFormat="1" applyFont="1" applyBorder="1" applyAlignment="1">
      <alignment horizontal="right"/>
    </xf>
    <xf numFmtId="0" fontId="11" fillId="0" borderId="0" xfId="0" applyFont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/>
    </xf>
    <xf numFmtId="3" fontId="11" fillId="0" borderId="11" xfId="0" applyNumberFormat="1" applyFont="1" applyBorder="1" applyAlignment="1">
      <alignment horizontal="center" vertical="center"/>
    </xf>
    <xf numFmtId="3" fontId="11" fillId="0" borderId="11" xfId="0" applyNumberFormat="1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4" fontId="11" fillId="0" borderId="11" xfId="0" applyNumberFormat="1" applyFont="1" applyBorder="1" applyAlignment="1">
      <alignment horizontal="right"/>
    </xf>
    <xf numFmtId="0" fontId="11" fillId="0" borderId="11" xfId="0" applyFont="1" applyBorder="1"/>
    <xf numFmtId="0" fontId="11" fillId="0" borderId="2" xfId="0" applyFont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3" fontId="11" fillId="0" borderId="2" xfId="0" applyNumberFormat="1" applyFont="1" applyBorder="1" applyAlignment="1">
      <alignment horizontal="center" vertical="center"/>
    </xf>
    <xf numFmtId="3" fontId="11" fillId="0" borderId="2" xfId="0" applyNumberFormat="1" applyFont="1" applyBorder="1" applyAlignment="1">
      <alignment horizontal="center"/>
    </xf>
    <xf numFmtId="0" fontId="13" fillId="0" borderId="2" xfId="0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0" fontId="17" fillId="0" borderId="0" xfId="0" applyFont="1" applyAlignment="1">
      <alignment horizontal="left" wrapText="1"/>
    </xf>
    <xf numFmtId="0" fontId="13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2"/>
  <sheetViews>
    <sheetView tabSelected="1" zoomScale="75" workbookViewId="0">
      <selection activeCell="C4" sqref="C4"/>
    </sheetView>
  </sheetViews>
  <sheetFormatPr defaultRowHeight="12.75"/>
  <cols>
    <col min="1" max="1" width="42.28515625" customWidth="1"/>
    <col min="2" max="2" width="32.42578125" customWidth="1"/>
    <col min="3" max="3" width="20.140625" customWidth="1"/>
    <col min="4" max="4" width="21.42578125" customWidth="1"/>
    <col min="5" max="5" width="17.28515625" customWidth="1"/>
    <col min="7" max="7" width="14.28515625" customWidth="1"/>
    <col min="8" max="8" width="15" customWidth="1"/>
  </cols>
  <sheetData>
    <row r="1" spans="1:8" ht="21" customHeight="1">
      <c r="A1" s="31"/>
      <c r="B1" s="33"/>
      <c r="C1" s="66" t="s">
        <v>352</v>
      </c>
      <c r="E1" s="66"/>
    </row>
    <row r="2" spans="1:8" ht="44.25" customHeight="1">
      <c r="A2" s="67"/>
      <c r="B2" s="68"/>
      <c r="C2" s="113" t="s">
        <v>362</v>
      </c>
      <c r="D2" s="113"/>
      <c r="E2" s="113"/>
    </row>
    <row r="3" spans="1:8" ht="24" customHeight="1">
      <c r="A3" s="67"/>
      <c r="B3" s="68"/>
      <c r="C3" s="36" t="s">
        <v>376</v>
      </c>
      <c r="D3" s="66"/>
      <c r="E3" s="66"/>
    </row>
    <row r="4" spans="1:8" ht="15" customHeight="1">
      <c r="A4" s="67"/>
      <c r="B4" s="68"/>
      <c r="C4" s="36"/>
      <c r="D4" s="66"/>
      <c r="E4" s="66"/>
    </row>
    <row r="5" spans="1:8" ht="15" customHeight="1">
      <c r="A5" s="67"/>
      <c r="B5" s="68"/>
      <c r="C5" s="36"/>
      <c r="D5" s="33"/>
      <c r="E5" s="34"/>
    </row>
    <row r="6" spans="1:8" ht="23.25" customHeight="1">
      <c r="A6" s="115" t="s">
        <v>210</v>
      </c>
      <c r="B6" s="115"/>
      <c r="C6" s="115"/>
      <c r="D6" s="115"/>
      <c r="E6" s="115"/>
    </row>
    <row r="7" spans="1:8" ht="20.25" customHeight="1">
      <c r="A7" s="116" t="s">
        <v>204</v>
      </c>
      <c r="B7" s="116"/>
      <c r="C7" s="116"/>
      <c r="D7" s="116"/>
      <c r="E7" s="116"/>
    </row>
    <row r="8" spans="1:8" ht="19.5" customHeight="1">
      <c r="A8" s="116" t="s">
        <v>373</v>
      </c>
      <c r="B8" s="116"/>
      <c r="C8" s="116"/>
      <c r="D8" s="116"/>
      <c r="E8" s="116"/>
    </row>
    <row r="9" spans="1:8" ht="15.75">
      <c r="A9" s="31"/>
      <c r="B9" s="31"/>
      <c r="C9" s="32"/>
      <c r="D9" s="33"/>
      <c r="E9" s="34"/>
    </row>
    <row r="10" spans="1:8" ht="16.5">
      <c r="A10" s="117" t="s">
        <v>35</v>
      </c>
      <c r="B10" s="117"/>
      <c r="C10" s="117"/>
      <c r="D10" s="117"/>
      <c r="E10" s="117"/>
    </row>
    <row r="11" spans="1:8" ht="15.75">
      <c r="A11" s="32"/>
      <c r="B11" s="31"/>
      <c r="C11" s="34"/>
      <c r="D11" s="32"/>
      <c r="E11" s="34"/>
    </row>
    <row r="12" spans="1:8" ht="15.75">
      <c r="A12" s="35"/>
      <c r="B12" s="36"/>
      <c r="C12" s="37"/>
      <c r="D12" s="38" t="s">
        <v>180</v>
      </c>
      <c r="E12" s="34"/>
    </row>
    <row r="13" spans="1:8" ht="0.75" customHeight="1">
      <c r="A13" s="114" t="s">
        <v>87</v>
      </c>
      <c r="B13" s="114" t="s">
        <v>88</v>
      </c>
      <c r="C13" s="39"/>
      <c r="D13" s="40"/>
      <c r="E13" s="41"/>
    </row>
    <row r="14" spans="1:8" ht="82.5" customHeight="1">
      <c r="A14" s="114"/>
      <c r="B14" s="114"/>
      <c r="C14" s="42" t="s">
        <v>119</v>
      </c>
      <c r="D14" s="42" t="s">
        <v>89</v>
      </c>
      <c r="E14" s="43" t="s">
        <v>31</v>
      </c>
    </row>
    <row r="15" spans="1:8">
      <c r="A15" s="44">
        <v>1</v>
      </c>
      <c r="B15" s="45" t="s">
        <v>91</v>
      </c>
      <c r="C15" s="46">
        <v>3</v>
      </c>
      <c r="D15" s="47">
        <v>4</v>
      </c>
      <c r="E15" s="48">
        <v>5</v>
      </c>
    </row>
    <row r="16" spans="1:8" ht="36" customHeight="1">
      <c r="A16" s="49" t="s">
        <v>93</v>
      </c>
      <c r="B16" s="50" t="s">
        <v>94</v>
      </c>
      <c r="C16" s="51">
        <f>C17+C22+C28+C35+C38+C46+C48+C52+C57+C76</f>
        <v>170480.2</v>
      </c>
      <c r="D16" s="51">
        <f>D17+D22+D28+D35+D38+D46+D48+D52+D57+D76</f>
        <v>89198.819659999994</v>
      </c>
      <c r="E16" s="52">
        <f>D16/C16*100</f>
        <v>52.322099375763273</v>
      </c>
      <c r="G16" s="22"/>
      <c r="H16" s="22"/>
    </row>
    <row r="17" spans="1:5" ht="23.25" customHeight="1">
      <c r="A17" s="49" t="s">
        <v>95</v>
      </c>
      <c r="B17" s="50" t="s">
        <v>96</v>
      </c>
      <c r="C17" s="51">
        <f>SUM(C18)</f>
        <v>139600</v>
      </c>
      <c r="D17" s="51">
        <f>SUM(D18)</f>
        <v>74111.73315</v>
      </c>
      <c r="E17" s="52">
        <f t="shared" ref="E17:E84" si="0">D17/C17*100</f>
        <v>53.088634061604587</v>
      </c>
    </row>
    <row r="18" spans="1:5" ht="20.25" customHeight="1">
      <c r="A18" s="53" t="s">
        <v>97</v>
      </c>
      <c r="B18" s="54" t="s">
        <v>98</v>
      </c>
      <c r="C18" s="55">
        <f>C19+C20+C21</f>
        <v>139600</v>
      </c>
      <c r="D18" s="55">
        <f>D19+D20+D21</f>
        <v>74111.73315</v>
      </c>
      <c r="E18" s="56">
        <f t="shared" si="0"/>
        <v>53.088634061604587</v>
      </c>
    </row>
    <row r="19" spans="1:5" ht="130.5" customHeight="1">
      <c r="A19" s="57" t="s">
        <v>224</v>
      </c>
      <c r="B19" s="58" t="s">
        <v>99</v>
      </c>
      <c r="C19" s="59">
        <v>139217</v>
      </c>
      <c r="D19" s="59">
        <v>73905.413350000003</v>
      </c>
      <c r="E19" s="60">
        <f t="shared" si="0"/>
        <v>53.086486097243871</v>
      </c>
    </row>
    <row r="20" spans="1:5" ht="196.5" customHeight="1">
      <c r="A20" s="57" t="s">
        <v>225</v>
      </c>
      <c r="B20" s="58" t="s">
        <v>100</v>
      </c>
      <c r="C20" s="59">
        <v>114</v>
      </c>
      <c r="D20" s="59">
        <v>99.975660000000005</v>
      </c>
      <c r="E20" s="60">
        <f t="shared" si="0"/>
        <v>87.697947368421055</v>
      </c>
    </row>
    <row r="21" spans="1:5" ht="87" customHeight="1">
      <c r="A21" s="57" t="s">
        <v>226</v>
      </c>
      <c r="B21" s="58" t="s">
        <v>227</v>
      </c>
      <c r="C21" s="59">
        <v>269</v>
      </c>
      <c r="D21" s="59">
        <v>106.34414</v>
      </c>
      <c r="E21" s="60">
        <f t="shared" si="0"/>
        <v>39.533137546468403</v>
      </c>
    </row>
    <row r="22" spans="1:5" ht="69" customHeight="1">
      <c r="A22" s="49" t="s">
        <v>271</v>
      </c>
      <c r="B22" s="50" t="s">
        <v>270</v>
      </c>
      <c r="C22" s="51">
        <f>C23</f>
        <v>11000</v>
      </c>
      <c r="D22" s="51">
        <f>D23</f>
        <v>6383.6637699999992</v>
      </c>
      <c r="E22" s="52">
        <f t="shared" si="0"/>
        <v>58.033306999999986</v>
      </c>
    </row>
    <row r="23" spans="1:5" ht="59.45" customHeight="1">
      <c r="A23" s="53" t="s">
        <v>273</v>
      </c>
      <c r="B23" s="54" t="s">
        <v>272</v>
      </c>
      <c r="C23" s="55">
        <f>SUM(C24:C27)</f>
        <v>11000</v>
      </c>
      <c r="D23" s="55">
        <f>SUM(D24:D27)</f>
        <v>6383.6637699999992</v>
      </c>
      <c r="E23" s="56">
        <f t="shared" si="0"/>
        <v>58.033306999999986</v>
      </c>
    </row>
    <row r="24" spans="1:5" ht="111" customHeight="1">
      <c r="A24" s="57" t="s">
        <v>275</v>
      </c>
      <c r="B24" s="58" t="s">
        <v>274</v>
      </c>
      <c r="C24" s="59">
        <v>3740</v>
      </c>
      <c r="D24" s="59">
        <v>2766.5444499999999</v>
      </c>
      <c r="E24" s="60">
        <f t="shared" si="0"/>
        <v>73.971776737967915</v>
      </c>
    </row>
    <row r="25" spans="1:5" ht="156" customHeight="1">
      <c r="A25" s="57" t="s">
        <v>277</v>
      </c>
      <c r="B25" s="58" t="s">
        <v>276</v>
      </c>
      <c r="C25" s="59">
        <v>110</v>
      </c>
      <c r="D25" s="59">
        <v>20.9727</v>
      </c>
      <c r="E25" s="60">
        <f t="shared" si="0"/>
        <v>19.066090909090907</v>
      </c>
    </row>
    <row r="26" spans="1:5" ht="124.9" customHeight="1">
      <c r="A26" s="57" t="s">
        <v>279</v>
      </c>
      <c r="B26" s="58" t="s">
        <v>278</v>
      </c>
      <c r="C26" s="59">
        <v>7150</v>
      </c>
      <c r="D26" s="59">
        <v>4170.9524799999999</v>
      </c>
      <c r="E26" s="60">
        <f t="shared" si="0"/>
        <v>58.334999720279725</v>
      </c>
    </row>
    <row r="27" spans="1:5" ht="126.6" customHeight="1">
      <c r="A27" s="57" t="s">
        <v>281</v>
      </c>
      <c r="B27" s="58" t="s">
        <v>280</v>
      </c>
      <c r="C27" s="59"/>
      <c r="D27" s="59">
        <v>-574.80586000000005</v>
      </c>
      <c r="E27" s="60"/>
    </row>
    <row r="28" spans="1:5" ht="19.5" customHeight="1">
      <c r="A28" s="49" t="s">
        <v>101</v>
      </c>
      <c r="B28" s="50" t="s">
        <v>102</v>
      </c>
      <c r="C28" s="51">
        <f>C29+C32+C33+C34</f>
        <v>8853</v>
      </c>
      <c r="D28" s="51">
        <f>D29+D32+D33+D34</f>
        <v>4988.1654700000008</v>
      </c>
      <c r="E28" s="52">
        <f t="shared" si="0"/>
        <v>56.344351858127197</v>
      </c>
    </row>
    <row r="29" spans="1:5" ht="52.5" customHeight="1">
      <c r="A29" s="53" t="s">
        <v>103</v>
      </c>
      <c r="B29" s="54" t="s">
        <v>104</v>
      </c>
      <c r="C29" s="55">
        <f>SUM(C30:C31)</f>
        <v>4064</v>
      </c>
      <c r="D29" s="55">
        <f>SUM(D30:D31)</f>
        <v>2816.2336500000001</v>
      </c>
      <c r="E29" s="56">
        <f t="shared" si="0"/>
        <v>69.297087844488189</v>
      </c>
    </row>
    <row r="30" spans="1:5" ht="66.75" customHeight="1">
      <c r="A30" s="57" t="s">
        <v>105</v>
      </c>
      <c r="B30" s="58" t="s">
        <v>106</v>
      </c>
      <c r="C30" s="59">
        <v>3323</v>
      </c>
      <c r="D30" s="59">
        <v>2380.7313800000002</v>
      </c>
      <c r="E30" s="60">
        <f t="shared" si="0"/>
        <v>71.644037917544395</v>
      </c>
    </row>
    <row r="31" spans="1:5" ht="78" customHeight="1">
      <c r="A31" s="57" t="s">
        <v>107</v>
      </c>
      <c r="B31" s="58" t="s">
        <v>108</v>
      </c>
      <c r="C31" s="59">
        <v>741</v>
      </c>
      <c r="D31" s="59">
        <v>435.50227000000001</v>
      </c>
      <c r="E31" s="60">
        <f t="shared" si="0"/>
        <v>58.772236167341433</v>
      </c>
    </row>
    <row r="32" spans="1:5" ht="54" customHeight="1">
      <c r="A32" s="53" t="s">
        <v>109</v>
      </c>
      <c r="B32" s="54" t="s">
        <v>110</v>
      </c>
      <c r="C32" s="55">
        <v>4680</v>
      </c>
      <c r="D32" s="55">
        <v>2004.2134000000001</v>
      </c>
      <c r="E32" s="56">
        <f t="shared" si="0"/>
        <v>42.825072649572654</v>
      </c>
    </row>
    <row r="33" spans="1:5" ht="38.25" customHeight="1">
      <c r="A33" s="53" t="s">
        <v>111</v>
      </c>
      <c r="B33" s="54" t="s">
        <v>112</v>
      </c>
      <c r="C33" s="55">
        <v>84</v>
      </c>
      <c r="D33" s="55">
        <v>146.96842000000001</v>
      </c>
      <c r="E33" s="56">
        <f t="shared" si="0"/>
        <v>174.96240476190476</v>
      </c>
    </row>
    <row r="34" spans="1:5" ht="51" customHeight="1">
      <c r="A34" s="53" t="s">
        <v>229</v>
      </c>
      <c r="B34" s="54" t="s">
        <v>228</v>
      </c>
      <c r="C34" s="55">
        <v>25</v>
      </c>
      <c r="D34" s="55">
        <v>20.75</v>
      </c>
      <c r="E34" s="56">
        <f t="shared" ref="E34" si="1">D34/C34*100</f>
        <v>83</v>
      </c>
    </row>
    <row r="35" spans="1:5" ht="15.75">
      <c r="A35" s="49" t="s">
        <v>113</v>
      </c>
      <c r="B35" s="50" t="s">
        <v>114</v>
      </c>
      <c r="C35" s="51">
        <f>C36</f>
        <v>957</v>
      </c>
      <c r="D35" s="51">
        <f>D36</f>
        <v>337.01483000000002</v>
      </c>
      <c r="E35" s="52">
        <f t="shared" si="0"/>
        <v>35.215760710553816</v>
      </c>
    </row>
    <row r="36" spans="1:5" ht="69.75" customHeight="1">
      <c r="A36" s="53" t="s">
        <v>115</v>
      </c>
      <c r="B36" s="54" t="s">
        <v>116</v>
      </c>
      <c r="C36" s="55">
        <f>SUM(C37)</f>
        <v>957</v>
      </c>
      <c r="D36" s="55">
        <f>SUM(D37)</f>
        <v>337.01483000000002</v>
      </c>
      <c r="E36" s="56">
        <f t="shared" si="0"/>
        <v>35.215760710553816</v>
      </c>
    </row>
    <row r="37" spans="1:5" ht="76.5" customHeight="1">
      <c r="A37" s="57" t="s">
        <v>117</v>
      </c>
      <c r="B37" s="58" t="s">
        <v>118</v>
      </c>
      <c r="C37" s="59">
        <v>957</v>
      </c>
      <c r="D37" s="59">
        <v>337.01483000000002</v>
      </c>
      <c r="E37" s="60">
        <f t="shared" si="0"/>
        <v>35.215760710553816</v>
      </c>
    </row>
    <row r="38" spans="1:5" ht="68.25" customHeight="1">
      <c r="A38" s="53" t="s">
        <v>222</v>
      </c>
      <c r="B38" s="54" t="s">
        <v>223</v>
      </c>
      <c r="C38" s="55">
        <f>C39+C42+C44+C45</f>
        <v>4660</v>
      </c>
      <c r="D38" s="55">
        <f>D39+D42+D45+D44</f>
        <v>1716.45721</v>
      </c>
      <c r="E38" s="56">
        <f t="shared" si="0"/>
        <v>36.833845708154506</v>
      </c>
    </row>
    <row r="39" spans="1:5" ht="124.5" customHeight="1">
      <c r="A39" s="61" t="s">
        <v>120</v>
      </c>
      <c r="B39" s="62" t="s">
        <v>121</v>
      </c>
      <c r="C39" s="63">
        <f>SUM(C40:C41)</f>
        <v>2000</v>
      </c>
      <c r="D39" s="63">
        <f>SUM(D40:D41)</f>
        <v>879.30922999999996</v>
      </c>
      <c r="E39" s="64">
        <f t="shared" si="0"/>
        <v>43.965461499999996</v>
      </c>
    </row>
    <row r="40" spans="1:5" ht="123" customHeight="1">
      <c r="A40" s="57" t="s">
        <v>358</v>
      </c>
      <c r="B40" s="58" t="s">
        <v>359</v>
      </c>
      <c r="C40" s="59">
        <v>2000</v>
      </c>
      <c r="D40" s="59">
        <v>879.30922999999996</v>
      </c>
      <c r="E40" s="60">
        <f t="shared" si="0"/>
        <v>43.965461499999996</v>
      </c>
    </row>
    <row r="41" spans="1:5" ht="142.5" hidden="1" customHeight="1">
      <c r="A41" s="57" t="s">
        <v>122</v>
      </c>
      <c r="B41" s="58" t="s">
        <v>230</v>
      </c>
      <c r="C41" s="59"/>
      <c r="D41" s="59"/>
      <c r="E41" s="60" t="e">
        <f t="shared" si="0"/>
        <v>#DIV/0!</v>
      </c>
    </row>
    <row r="42" spans="1:5" ht="150.75" customHeight="1">
      <c r="A42" s="61" t="s">
        <v>123</v>
      </c>
      <c r="B42" s="62" t="s">
        <v>124</v>
      </c>
      <c r="C42" s="63">
        <f>C43</f>
        <v>500</v>
      </c>
      <c r="D42" s="63">
        <f>SUM(D43)</f>
        <v>237.19588999999999</v>
      </c>
      <c r="E42" s="64">
        <f t="shared" si="0"/>
        <v>47.439177999999998</v>
      </c>
    </row>
    <row r="43" spans="1:5" ht="112.5" customHeight="1">
      <c r="A43" s="57" t="s">
        <v>125</v>
      </c>
      <c r="B43" s="58" t="s">
        <v>126</v>
      </c>
      <c r="C43" s="59">
        <v>500</v>
      </c>
      <c r="D43" s="59">
        <v>237.19588999999999</v>
      </c>
      <c r="E43" s="60">
        <f t="shared" si="0"/>
        <v>47.439177999999998</v>
      </c>
    </row>
    <row r="44" spans="1:5" ht="65.25" customHeight="1">
      <c r="A44" s="57" t="s">
        <v>331</v>
      </c>
      <c r="B44" s="58" t="s">
        <v>332</v>
      </c>
      <c r="C44" s="59">
        <v>2000</v>
      </c>
      <c r="D44" s="59">
        <v>522.22466999999995</v>
      </c>
      <c r="E44" s="60">
        <f t="shared" ref="E44" si="2">D44/C44*100</f>
        <v>26.111233499999997</v>
      </c>
    </row>
    <row r="45" spans="1:5" ht="132" customHeight="1">
      <c r="A45" s="57" t="s">
        <v>323</v>
      </c>
      <c r="B45" s="58" t="s">
        <v>322</v>
      </c>
      <c r="C45" s="59">
        <v>160</v>
      </c>
      <c r="D45" s="59">
        <v>77.727419999999995</v>
      </c>
      <c r="E45" s="60">
        <f t="shared" ref="E45" si="3">D45/C45*100</f>
        <v>48.579637499999997</v>
      </c>
    </row>
    <row r="46" spans="1:5" ht="31.5">
      <c r="A46" s="49" t="s">
        <v>127</v>
      </c>
      <c r="B46" s="50" t="s">
        <v>128</v>
      </c>
      <c r="C46" s="51">
        <f>C47</f>
        <v>105.2</v>
      </c>
      <c r="D46" s="51">
        <f>D47</f>
        <v>106.90253</v>
      </c>
      <c r="E46" s="52">
        <f t="shared" si="0"/>
        <v>101.61837452471482</v>
      </c>
    </row>
    <row r="47" spans="1:5" ht="37.5" customHeight="1">
      <c r="A47" s="57" t="s">
        <v>129</v>
      </c>
      <c r="B47" s="58" t="s">
        <v>130</v>
      </c>
      <c r="C47" s="59">
        <v>105.2</v>
      </c>
      <c r="D47" s="59">
        <v>106.90253</v>
      </c>
      <c r="E47" s="60">
        <f t="shared" si="0"/>
        <v>101.61837452471482</v>
      </c>
    </row>
    <row r="48" spans="1:5" ht="47.25">
      <c r="A48" s="49" t="s">
        <v>131</v>
      </c>
      <c r="B48" s="50" t="s">
        <v>132</v>
      </c>
      <c r="C48" s="51">
        <f>SUM(C49:C50)</f>
        <v>1800</v>
      </c>
      <c r="D48" s="51">
        <f>D49+D50</f>
        <v>772.20047999999997</v>
      </c>
      <c r="E48" s="60">
        <f t="shared" si="0"/>
        <v>42.900026666666662</v>
      </c>
    </row>
    <row r="49" spans="1:5" ht="50.25" customHeight="1">
      <c r="A49" s="57" t="s">
        <v>326</v>
      </c>
      <c r="B49" s="58" t="s">
        <v>325</v>
      </c>
      <c r="C49" s="59">
        <v>1600</v>
      </c>
      <c r="D49" s="59">
        <v>747.74042999999995</v>
      </c>
      <c r="E49" s="60">
        <f t="shared" ref="E49" si="4">D49/C49*100</f>
        <v>46.733776874999997</v>
      </c>
    </row>
    <row r="50" spans="1:5" ht="34.5" customHeight="1">
      <c r="A50" s="61" t="s">
        <v>234</v>
      </c>
      <c r="B50" s="62" t="s">
        <v>233</v>
      </c>
      <c r="C50" s="63">
        <f>C51</f>
        <v>200</v>
      </c>
      <c r="D50" s="63">
        <f>D51</f>
        <v>24.460049999999999</v>
      </c>
      <c r="E50" s="60">
        <f t="shared" si="0"/>
        <v>12.230024999999999</v>
      </c>
    </row>
    <row r="51" spans="1:5" ht="31.5">
      <c r="A51" s="57" t="s">
        <v>231</v>
      </c>
      <c r="B51" s="58" t="s">
        <v>232</v>
      </c>
      <c r="C51" s="59">
        <v>200</v>
      </c>
      <c r="D51" s="59">
        <v>24.460049999999999</v>
      </c>
      <c r="E51" s="60">
        <f t="shared" si="0"/>
        <v>12.230024999999999</v>
      </c>
    </row>
    <row r="52" spans="1:5" ht="47.25">
      <c r="A52" s="49" t="s">
        <v>201</v>
      </c>
      <c r="B52" s="50" t="s">
        <v>202</v>
      </c>
      <c r="C52" s="51">
        <f>C53+C54</f>
        <v>1700</v>
      </c>
      <c r="D52" s="51">
        <f>D54+D53</f>
        <v>191.52258999999998</v>
      </c>
      <c r="E52" s="52">
        <f>E56</f>
        <v>6.3996287499999998</v>
      </c>
    </row>
    <row r="53" spans="1:5" ht="175.9" customHeight="1">
      <c r="A53" s="61" t="s">
        <v>300</v>
      </c>
      <c r="B53" s="62" t="s">
        <v>301</v>
      </c>
      <c r="C53" s="63">
        <v>100</v>
      </c>
      <c r="D53" s="63">
        <v>89.128529999999998</v>
      </c>
      <c r="E53" s="56">
        <f>D53/C53*100</f>
        <v>89.128529999999998</v>
      </c>
    </row>
    <row r="54" spans="1:5" ht="93.75" customHeight="1">
      <c r="A54" s="61" t="s">
        <v>203</v>
      </c>
      <c r="B54" s="62" t="s">
        <v>211</v>
      </c>
      <c r="C54" s="63">
        <f>SUM(C55:C56)</f>
        <v>1600</v>
      </c>
      <c r="D54" s="63">
        <f>SUM(D55:D56)</f>
        <v>102.39406</v>
      </c>
      <c r="E54" s="56">
        <f>E56</f>
        <v>6.3996287499999998</v>
      </c>
    </row>
    <row r="55" spans="1:5" ht="94.5" hidden="1">
      <c r="A55" s="57" t="s">
        <v>361</v>
      </c>
      <c r="B55" s="58" t="s">
        <v>360</v>
      </c>
      <c r="C55" s="59"/>
      <c r="D55" s="59"/>
      <c r="E55" s="52"/>
    </row>
    <row r="56" spans="1:5" ht="80.45" customHeight="1">
      <c r="A56" s="57" t="s">
        <v>302</v>
      </c>
      <c r="B56" s="58" t="s">
        <v>360</v>
      </c>
      <c r="C56" s="59">
        <v>1600</v>
      </c>
      <c r="D56" s="59">
        <v>102.39406</v>
      </c>
      <c r="E56" s="52">
        <f>D56/C56*100</f>
        <v>6.3996287499999998</v>
      </c>
    </row>
    <row r="57" spans="1:5" ht="31.5">
      <c r="A57" s="49" t="s">
        <v>133</v>
      </c>
      <c r="B57" s="50" t="s">
        <v>134</v>
      </c>
      <c r="C57" s="51">
        <f>C58+C63+C69+C73+C74+C61</f>
        <v>1800</v>
      </c>
      <c r="D57" s="51">
        <f>D58+D63+D69+D73+D74+D70+D71+D61+D72+D62</f>
        <v>592.59897999999998</v>
      </c>
      <c r="E57" s="52">
        <f t="shared" si="0"/>
        <v>32.922165555555551</v>
      </c>
    </row>
    <row r="58" spans="1:5" ht="51.75" customHeight="1">
      <c r="A58" s="53" t="s">
        <v>135</v>
      </c>
      <c r="B58" s="54" t="s">
        <v>136</v>
      </c>
      <c r="C58" s="55">
        <f>C59+C60</f>
        <v>20</v>
      </c>
      <c r="D58" s="55">
        <f>D59+D60</f>
        <v>2.1750000000000003</v>
      </c>
      <c r="E58" s="56">
        <f t="shared" si="0"/>
        <v>10.875000000000002</v>
      </c>
    </row>
    <row r="59" spans="1:5" ht="138" customHeight="1">
      <c r="A59" s="57" t="s">
        <v>235</v>
      </c>
      <c r="B59" s="58" t="s">
        <v>137</v>
      </c>
      <c r="C59" s="59">
        <v>13</v>
      </c>
      <c r="D59" s="59">
        <v>0.2</v>
      </c>
      <c r="E59" s="60">
        <f t="shared" si="0"/>
        <v>1.5384615384615385</v>
      </c>
    </row>
    <row r="60" spans="1:5" ht="94.5" customHeight="1">
      <c r="A60" s="57" t="s">
        <v>138</v>
      </c>
      <c r="B60" s="58" t="s">
        <v>139</v>
      </c>
      <c r="C60" s="59">
        <v>7</v>
      </c>
      <c r="D60" s="59">
        <v>1.9750000000000001</v>
      </c>
      <c r="E60" s="60">
        <f t="shared" si="0"/>
        <v>28.214285714285715</v>
      </c>
    </row>
    <row r="61" spans="1:5" ht="94.5" customHeight="1">
      <c r="A61" s="57" t="s">
        <v>304</v>
      </c>
      <c r="B61" s="58" t="s">
        <v>303</v>
      </c>
      <c r="C61" s="59">
        <v>30</v>
      </c>
      <c r="D61" s="59">
        <v>48.090879999999999</v>
      </c>
      <c r="E61" s="60">
        <f t="shared" ref="E61" si="5">D61/C61*100</f>
        <v>160.30293333333333</v>
      </c>
    </row>
    <row r="62" spans="1:5" ht="82.9" customHeight="1">
      <c r="A62" s="57" t="s">
        <v>317</v>
      </c>
      <c r="B62" s="58" t="s">
        <v>318</v>
      </c>
      <c r="C62" s="59"/>
      <c r="D62" s="59">
        <v>9.5</v>
      </c>
      <c r="E62" s="60"/>
    </row>
    <row r="63" spans="1:5" ht="188.25" customHeight="1">
      <c r="A63" s="53" t="s">
        <v>142</v>
      </c>
      <c r="B63" s="54" t="s">
        <v>143</v>
      </c>
      <c r="C63" s="55">
        <f>SUM(C64:C68)</f>
        <v>80</v>
      </c>
      <c r="D63" s="55">
        <f>SUM(D64:D68)</f>
        <v>46</v>
      </c>
      <c r="E63" s="56">
        <f t="shared" si="0"/>
        <v>57.499999999999993</v>
      </c>
    </row>
    <row r="64" spans="1:5" ht="47.45" customHeight="1">
      <c r="A64" s="57" t="s">
        <v>319</v>
      </c>
      <c r="B64" s="58" t="s">
        <v>324</v>
      </c>
      <c r="C64" s="59">
        <v>0</v>
      </c>
      <c r="D64" s="59">
        <v>30</v>
      </c>
      <c r="E64" s="60"/>
    </row>
    <row r="65" spans="1:5" ht="60.75" customHeight="1">
      <c r="A65" s="57" t="s">
        <v>144</v>
      </c>
      <c r="B65" s="58" t="s">
        <v>145</v>
      </c>
      <c r="C65" s="59">
        <v>20</v>
      </c>
      <c r="D65" s="59">
        <v>6</v>
      </c>
      <c r="E65" s="60">
        <f t="shared" si="0"/>
        <v>30</v>
      </c>
    </row>
    <row r="66" spans="1:5" ht="45.75" customHeight="1">
      <c r="A66" s="57" t="s">
        <v>146</v>
      </c>
      <c r="B66" s="58" t="s">
        <v>147</v>
      </c>
      <c r="C66" s="59">
        <v>50</v>
      </c>
      <c r="D66" s="59">
        <v>10</v>
      </c>
      <c r="E66" s="60">
        <f t="shared" si="0"/>
        <v>20</v>
      </c>
    </row>
    <row r="67" spans="1:5" ht="44.25" customHeight="1">
      <c r="A67" s="57" t="s">
        <v>148</v>
      </c>
      <c r="B67" s="58" t="s">
        <v>149</v>
      </c>
      <c r="C67" s="59">
        <v>10</v>
      </c>
      <c r="D67" s="59">
        <v>0</v>
      </c>
      <c r="E67" s="60">
        <f t="shared" si="0"/>
        <v>0</v>
      </c>
    </row>
    <row r="68" spans="1:5" ht="80.25" hidden="1" customHeight="1">
      <c r="A68" s="57" t="s">
        <v>306</v>
      </c>
      <c r="B68" s="58" t="s">
        <v>305</v>
      </c>
      <c r="C68" s="59"/>
      <c r="D68" s="59"/>
      <c r="E68" s="60" t="e">
        <f t="shared" ref="E68" si="6">D68/C68*100</f>
        <v>#DIV/0!</v>
      </c>
    </row>
    <row r="69" spans="1:5" ht="108.75" customHeight="1">
      <c r="A69" s="53" t="s">
        <v>150</v>
      </c>
      <c r="B69" s="54" t="s">
        <v>151</v>
      </c>
      <c r="C69" s="55">
        <v>20</v>
      </c>
      <c r="D69" s="55">
        <v>3.5</v>
      </c>
      <c r="E69" s="56">
        <f t="shared" si="0"/>
        <v>17.5</v>
      </c>
    </row>
    <row r="70" spans="1:5" ht="51.75" hidden="1" customHeight="1">
      <c r="A70" s="53" t="s">
        <v>292</v>
      </c>
      <c r="B70" s="54" t="s">
        <v>290</v>
      </c>
      <c r="C70" s="55"/>
      <c r="D70" s="55"/>
      <c r="E70" s="56"/>
    </row>
    <row r="71" spans="1:5" ht="108.75" hidden="1" customHeight="1">
      <c r="A71" s="53" t="s">
        <v>293</v>
      </c>
      <c r="B71" s="54" t="s">
        <v>291</v>
      </c>
      <c r="C71" s="55"/>
      <c r="D71" s="55"/>
      <c r="E71" s="56"/>
    </row>
    <row r="72" spans="1:5" ht="68.25" customHeight="1">
      <c r="A72" s="53" t="s">
        <v>375</v>
      </c>
      <c r="B72" s="54" t="s">
        <v>374</v>
      </c>
      <c r="C72" s="55"/>
      <c r="D72" s="55">
        <v>11.086320000000001</v>
      </c>
      <c r="E72" s="56"/>
    </row>
    <row r="73" spans="1:5" ht="153" customHeight="1">
      <c r="A73" s="53" t="s">
        <v>236</v>
      </c>
      <c r="B73" s="54" t="s">
        <v>267</v>
      </c>
      <c r="C73" s="55">
        <v>300</v>
      </c>
      <c r="D73" s="55">
        <v>49.753259999999997</v>
      </c>
      <c r="E73" s="56">
        <f t="shared" ref="E73" si="7">D73/C73*100</f>
        <v>16.584420000000001</v>
      </c>
    </row>
    <row r="74" spans="1:5" ht="55.5" customHeight="1">
      <c r="A74" s="53" t="s">
        <v>152</v>
      </c>
      <c r="B74" s="54" t="s">
        <v>153</v>
      </c>
      <c r="C74" s="55">
        <f>C75</f>
        <v>1350</v>
      </c>
      <c r="D74" s="55">
        <f>D75</f>
        <v>422.49351999999999</v>
      </c>
      <c r="E74" s="56">
        <f t="shared" si="0"/>
        <v>31.295816296296298</v>
      </c>
    </row>
    <row r="75" spans="1:5" ht="71.25" customHeight="1">
      <c r="A75" s="57" t="s">
        <v>154</v>
      </c>
      <c r="B75" s="58" t="s">
        <v>155</v>
      </c>
      <c r="C75" s="59">
        <v>1350</v>
      </c>
      <c r="D75" s="59">
        <v>422.49351999999999</v>
      </c>
      <c r="E75" s="60">
        <f t="shared" si="0"/>
        <v>31.295816296296298</v>
      </c>
    </row>
    <row r="76" spans="1:5" ht="22.5" customHeight="1">
      <c r="A76" s="49" t="s">
        <v>156</v>
      </c>
      <c r="B76" s="50" t="s">
        <v>157</v>
      </c>
      <c r="C76" s="51">
        <f>C77+C78</f>
        <v>5</v>
      </c>
      <c r="D76" s="51">
        <f>D77+D78</f>
        <v>-1.4393499999999999</v>
      </c>
      <c r="E76" s="52">
        <f>D76/C76*100</f>
        <v>-28.786999999999995</v>
      </c>
    </row>
    <row r="77" spans="1:5" ht="48.75" customHeight="1">
      <c r="A77" s="57" t="s">
        <v>242</v>
      </c>
      <c r="B77" s="58" t="s">
        <v>241</v>
      </c>
      <c r="C77" s="59"/>
      <c r="D77" s="59">
        <v>-1.4393499999999999</v>
      </c>
      <c r="E77" s="60"/>
    </row>
    <row r="78" spans="1:5" ht="43.5" customHeight="1">
      <c r="A78" s="57" t="s">
        <v>158</v>
      </c>
      <c r="B78" s="58" t="s">
        <v>159</v>
      </c>
      <c r="C78" s="59">
        <v>5</v>
      </c>
      <c r="D78" s="59">
        <v>0</v>
      </c>
      <c r="E78" s="60">
        <f>D78/C78*100</f>
        <v>0</v>
      </c>
    </row>
    <row r="79" spans="1:5" ht="24.75" customHeight="1">
      <c r="A79" s="49" t="s">
        <v>160</v>
      </c>
      <c r="B79" s="50" t="s">
        <v>161</v>
      </c>
      <c r="C79" s="51">
        <f>C80+C116+C120+C118+C119</f>
        <v>681574.39350999997</v>
      </c>
      <c r="D79" s="51">
        <f>D80+D116+D120+D118+D119</f>
        <v>354734.51452000003</v>
      </c>
      <c r="E79" s="52">
        <f t="shared" si="0"/>
        <v>52.046338286444936</v>
      </c>
    </row>
    <row r="80" spans="1:5" ht="72.75" customHeight="1">
      <c r="A80" s="49" t="s">
        <v>238</v>
      </c>
      <c r="B80" s="50" t="s">
        <v>237</v>
      </c>
      <c r="C80" s="51">
        <f>C81+C84+C96+C109</f>
        <v>686498.74800000002</v>
      </c>
      <c r="D80" s="51">
        <f>D81+D84+D96+D109</f>
        <v>357392.53234999999</v>
      </c>
      <c r="E80" s="52">
        <f t="shared" ref="E80" si="8">D80/C80*100</f>
        <v>52.06018705659752</v>
      </c>
    </row>
    <row r="81" spans="1:5" ht="51.75" customHeight="1">
      <c r="A81" s="53" t="s">
        <v>162</v>
      </c>
      <c r="B81" s="54" t="s">
        <v>338</v>
      </c>
      <c r="C81" s="55">
        <f>C82+C83</f>
        <v>217950.90000000002</v>
      </c>
      <c r="D81" s="55">
        <f>D82+D83</f>
        <v>118026.87899999999</v>
      </c>
      <c r="E81" s="56">
        <f t="shared" si="0"/>
        <v>54.152967021471333</v>
      </c>
    </row>
    <row r="82" spans="1:5" ht="36.75" customHeight="1">
      <c r="A82" s="57" t="s">
        <v>163</v>
      </c>
      <c r="B82" s="58" t="s">
        <v>333</v>
      </c>
      <c r="C82" s="59">
        <v>66979.199999999997</v>
      </c>
      <c r="D82" s="59">
        <v>33489.599999999999</v>
      </c>
      <c r="E82" s="60">
        <f t="shared" si="0"/>
        <v>50</v>
      </c>
    </row>
    <row r="83" spans="1:5" ht="51" customHeight="1">
      <c r="A83" s="57" t="s">
        <v>164</v>
      </c>
      <c r="B83" s="58" t="s">
        <v>334</v>
      </c>
      <c r="C83" s="59">
        <v>150971.70000000001</v>
      </c>
      <c r="D83" s="59">
        <v>84537.278999999995</v>
      </c>
      <c r="E83" s="60">
        <f t="shared" si="0"/>
        <v>55.995447491152305</v>
      </c>
    </row>
    <row r="84" spans="1:5" ht="65.25" customHeight="1">
      <c r="A84" s="53" t="s">
        <v>165</v>
      </c>
      <c r="B84" s="54" t="s">
        <v>335</v>
      </c>
      <c r="C84" s="55">
        <f>C86+C89+C94+C87+C90+C92+C85+C93+C88+C91</f>
        <v>141186.48699999999</v>
      </c>
      <c r="D84" s="55">
        <f>D86+D89+D94+D87+D90+D92+D93+D85+D88+D91</f>
        <v>39776.050999999999</v>
      </c>
      <c r="E84" s="56">
        <f t="shared" si="0"/>
        <v>28.172703950060036</v>
      </c>
    </row>
    <row r="85" spans="1:5" ht="52.5" hidden="1" customHeight="1">
      <c r="A85" s="57" t="s">
        <v>329</v>
      </c>
      <c r="B85" s="58" t="s">
        <v>330</v>
      </c>
      <c r="C85" s="59"/>
      <c r="D85" s="59"/>
      <c r="E85" s="60" t="e">
        <f t="shared" ref="E85:E121" si="9">D85/C85*100</f>
        <v>#DIV/0!</v>
      </c>
    </row>
    <row r="86" spans="1:5" ht="95.25" hidden="1" customHeight="1">
      <c r="A86" s="57" t="s">
        <v>213</v>
      </c>
      <c r="B86" s="58" t="s">
        <v>212</v>
      </c>
      <c r="C86" s="59"/>
      <c r="D86" s="59"/>
      <c r="E86" s="60" t="e">
        <f t="shared" si="9"/>
        <v>#DIV/0!</v>
      </c>
    </row>
    <row r="87" spans="1:5" ht="49.5" hidden="1" customHeight="1">
      <c r="A87" s="57" t="s">
        <v>283</v>
      </c>
      <c r="B87" s="58" t="s">
        <v>282</v>
      </c>
      <c r="C87" s="59"/>
      <c r="D87" s="59"/>
      <c r="E87" s="60" t="e">
        <f t="shared" si="9"/>
        <v>#DIV/0!</v>
      </c>
    </row>
    <row r="88" spans="1:5" ht="49.5" hidden="1" customHeight="1">
      <c r="A88" s="57" t="s">
        <v>283</v>
      </c>
      <c r="B88" s="58" t="s">
        <v>353</v>
      </c>
      <c r="C88" s="59"/>
      <c r="D88" s="59"/>
      <c r="E88" s="60"/>
    </row>
    <row r="89" spans="1:5" ht="80.25" customHeight="1">
      <c r="A89" s="57" t="s">
        <v>221</v>
      </c>
      <c r="B89" s="58" t="s">
        <v>336</v>
      </c>
      <c r="C89" s="59">
        <v>68530.3</v>
      </c>
      <c r="D89" s="59">
        <v>0</v>
      </c>
      <c r="E89" s="60">
        <f t="shared" si="9"/>
        <v>0</v>
      </c>
    </row>
    <row r="90" spans="1:5" ht="53.25" hidden="1" customHeight="1">
      <c r="A90" s="57" t="s">
        <v>313</v>
      </c>
      <c r="B90" s="58" t="s">
        <v>314</v>
      </c>
      <c r="C90" s="65"/>
      <c r="D90" s="59"/>
      <c r="E90" s="60"/>
    </row>
    <row r="91" spans="1:5" ht="100.5" hidden="1" customHeight="1">
      <c r="A91" s="57" t="s">
        <v>354</v>
      </c>
      <c r="B91" s="58" t="s">
        <v>355</v>
      </c>
      <c r="C91" s="59"/>
      <c r="D91" s="59"/>
      <c r="E91" s="60" t="e">
        <f t="shared" ref="E91" si="10">D91/C91*100</f>
        <v>#DIV/0!</v>
      </c>
    </row>
    <row r="92" spans="1:5" ht="98.25" customHeight="1">
      <c r="A92" s="57" t="s">
        <v>365</v>
      </c>
      <c r="B92" s="58" t="s">
        <v>366</v>
      </c>
      <c r="C92" s="59">
        <v>1380.028</v>
      </c>
      <c r="D92" s="59">
        <v>0</v>
      </c>
      <c r="E92" s="60">
        <f t="shared" ref="E92" si="11">D92/C92*100</f>
        <v>0</v>
      </c>
    </row>
    <row r="93" spans="1:5" ht="98.25" customHeight="1">
      <c r="A93" s="57" t="s">
        <v>363</v>
      </c>
      <c r="B93" s="58" t="s">
        <v>364</v>
      </c>
      <c r="C93" s="65">
        <v>2578.9949999999999</v>
      </c>
      <c r="D93" s="59">
        <v>0</v>
      </c>
      <c r="E93" s="60">
        <f t="shared" ref="E93" si="12">D93/C93*100</f>
        <v>0</v>
      </c>
    </row>
    <row r="94" spans="1:5" ht="33" customHeight="1">
      <c r="A94" s="57" t="s">
        <v>166</v>
      </c>
      <c r="B94" s="58" t="s">
        <v>337</v>
      </c>
      <c r="C94" s="65">
        <v>68697.164000000004</v>
      </c>
      <c r="D94" s="59">
        <v>39776.050999999999</v>
      </c>
      <c r="E94" s="60">
        <f t="shared" si="9"/>
        <v>57.900572140066799</v>
      </c>
    </row>
    <row r="95" spans="1:5" ht="8.25" hidden="1" customHeight="1">
      <c r="A95" s="57" t="s">
        <v>167</v>
      </c>
      <c r="B95" s="58" t="s">
        <v>168</v>
      </c>
      <c r="C95" s="59"/>
      <c r="D95" s="59"/>
      <c r="E95" s="60" t="e">
        <f t="shared" si="9"/>
        <v>#DIV/0!</v>
      </c>
    </row>
    <row r="96" spans="1:5" ht="54" customHeight="1">
      <c r="A96" s="53" t="s">
        <v>169</v>
      </c>
      <c r="B96" s="54" t="s">
        <v>339</v>
      </c>
      <c r="C96" s="55">
        <f>C101+C102+C105+C106+C107+C104</f>
        <v>318918.36600000004</v>
      </c>
      <c r="D96" s="55">
        <f>D101+D102+D105+D106+D107+D104</f>
        <v>197487.10235</v>
      </c>
      <c r="E96" s="56">
        <f t="shared" si="9"/>
        <v>61.924029282778889</v>
      </c>
    </row>
    <row r="97" spans="1:5" ht="63" hidden="1">
      <c r="A97" s="57" t="s">
        <v>172</v>
      </c>
      <c r="B97" s="58" t="s">
        <v>173</v>
      </c>
      <c r="C97" s="59"/>
      <c r="D97" s="59"/>
      <c r="E97" s="60" t="e">
        <f t="shared" si="9"/>
        <v>#DIV/0!</v>
      </c>
    </row>
    <row r="98" spans="1:5" ht="51.75" hidden="1" customHeight="1">
      <c r="A98" s="57" t="s">
        <v>174</v>
      </c>
      <c r="B98" s="58" t="s">
        <v>175</v>
      </c>
      <c r="C98" s="59">
        <v>2407</v>
      </c>
      <c r="D98" s="59">
        <v>525</v>
      </c>
      <c r="E98" s="60">
        <f t="shared" si="9"/>
        <v>21.81138346489406</v>
      </c>
    </row>
    <row r="99" spans="1:5" ht="0.75" hidden="1" customHeight="1">
      <c r="A99" s="57" t="s">
        <v>176</v>
      </c>
      <c r="B99" s="58" t="s">
        <v>177</v>
      </c>
      <c r="C99" s="59"/>
      <c r="D99" s="59"/>
      <c r="E99" s="60" t="e">
        <f t="shared" si="9"/>
        <v>#DIV/0!</v>
      </c>
    </row>
    <row r="100" spans="1:5" ht="47.25" hidden="1">
      <c r="A100" s="57" t="s">
        <v>178</v>
      </c>
      <c r="B100" s="58" t="s">
        <v>179</v>
      </c>
      <c r="C100" s="59">
        <v>614</v>
      </c>
      <c r="D100" s="59">
        <v>160</v>
      </c>
      <c r="E100" s="60">
        <f t="shared" si="9"/>
        <v>26.058631921824105</v>
      </c>
    </row>
    <row r="101" spans="1:5" ht="81" customHeight="1">
      <c r="A101" s="57" t="s">
        <v>181</v>
      </c>
      <c r="B101" s="58" t="s">
        <v>340</v>
      </c>
      <c r="C101" s="59">
        <v>21493.466</v>
      </c>
      <c r="D101" s="59">
        <v>8271.5523499999999</v>
      </c>
      <c r="E101" s="60">
        <f t="shared" si="9"/>
        <v>38.4840320774695</v>
      </c>
    </row>
    <row r="102" spans="1:5" ht="103.5" customHeight="1">
      <c r="A102" s="57" t="s">
        <v>367</v>
      </c>
      <c r="B102" s="58" t="s">
        <v>341</v>
      </c>
      <c r="C102" s="59">
        <v>5279.5</v>
      </c>
      <c r="D102" s="59">
        <v>1500</v>
      </c>
      <c r="E102" s="60">
        <f t="shared" si="9"/>
        <v>28.411781418694954</v>
      </c>
    </row>
    <row r="103" spans="1:5" ht="141" hidden="1" customHeight="1">
      <c r="A103" s="57" t="s">
        <v>240</v>
      </c>
      <c r="B103" s="58" t="s">
        <v>239</v>
      </c>
      <c r="C103" s="59"/>
      <c r="D103" s="59"/>
      <c r="E103" s="60" t="e">
        <f t="shared" ref="E103:E106" si="13">D103/C103*100</f>
        <v>#DIV/0!</v>
      </c>
    </row>
    <row r="104" spans="1:5" ht="101.25" customHeight="1">
      <c r="A104" s="57" t="s">
        <v>367</v>
      </c>
      <c r="B104" s="58" t="s">
        <v>368</v>
      </c>
      <c r="C104" s="59">
        <v>106.7</v>
      </c>
      <c r="D104" s="59">
        <v>85.4</v>
      </c>
      <c r="E104" s="60">
        <f t="shared" ref="E104" si="14">D104/C104*100</f>
        <v>80.037488284910978</v>
      </c>
    </row>
    <row r="105" spans="1:5" ht="82.5" customHeight="1">
      <c r="A105" s="57" t="s">
        <v>171</v>
      </c>
      <c r="B105" s="58" t="s">
        <v>342</v>
      </c>
      <c r="C105" s="59">
        <v>1188.7</v>
      </c>
      <c r="D105" s="59">
        <v>594.35</v>
      </c>
      <c r="E105" s="60">
        <f t="shared" si="13"/>
        <v>50</v>
      </c>
    </row>
    <row r="106" spans="1:5" ht="62.45" customHeight="1">
      <c r="A106" s="57" t="s">
        <v>170</v>
      </c>
      <c r="B106" s="58" t="s">
        <v>343</v>
      </c>
      <c r="C106" s="59">
        <v>71.599999999999994</v>
      </c>
      <c r="D106" s="59">
        <v>35.799999999999997</v>
      </c>
      <c r="E106" s="60">
        <f t="shared" si="13"/>
        <v>50</v>
      </c>
    </row>
    <row r="107" spans="1:5" ht="24" customHeight="1">
      <c r="A107" s="57" t="s">
        <v>182</v>
      </c>
      <c r="B107" s="58" t="s">
        <v>345</v>
      </c>
      <c r="C107" s="59">
        <f>C108</f>
        <v>290778.40000000002</v>
      </c>
      <c r="D107" s="59">
        <f>D108</f>
        <v>187000</v>
      </c>
      <c r="E107" s="60">
        <f t="shared" si="9"/>
        <v>64.310141330992948</v>
      </c>
    </row>
    <row r="108" spans="1:5" ht="38.25" customHeight="1">
      <c r="A108" s="57" t="s">
        <v>183</v>
      </c>
      <c r="B108" s="58" t="s">
        <v>344</v>
      </c>
      <c r="C108" s="59">
        <v>290778.40000000002</v>
      </c>
      <c r="D108" s="59">
        <v>187000</v>
      </c>
      <c r="E108" s="60">
        <f t="shared" si="9"/>
        <v>64.310141330992948</v>
      </c>
    </row>
    <row r="109" spans="1:5" ht="37.5" customHeight="1">
      <c r="A109" s="53" t="s">
        <v>184</v>
      </c>
      <c r="B109" s="54" t="s">
        <v>346</v>
      </c>
      <c r="C109" s="55">
        <f>C110+C114+C111+C113+C112+C115</f>
        <v>8442.9950000000008</v>
      </c>
      <c r="D109" s="55">
        <f>D110+D114+D111+D113+D112+D115</f>
        <v>2102.5</v>
      </c>
      <c r="E109" s="56">
        <f t="shared" si="9"/>
        <v>24.902300664633813</v>
      </c>
    </row>
    <row r="110" spans="1:5" ht="135" customHeight="1">
      <c r="A110" s="57" t="s">
        <v>220</v>
      </c>
      <c r="B110" s="58" t="s">
        <v>347</v>
      </c>
      <c r="C110" s="59">
        <v>8442.9950000000008</v>
      </c>
      <c r="D110" s="59">
        <v>2102.5</v>
      </c>
      <c r="E110" s="60">
        <f t="shared" si="9"/>
        <v>24.902300664633813</v>
      </c>
    </row>
    <row r="111" spans="1:5" ht="90.75" hidden="1" customHeight="1">
      <c r="A111" s="57" t="s">
        <v>266</v>
      </c>
      <c r="B111" s="58" t="s">
        <v>265</v>
      </c>
      <c r="C111" s="59"/>
      <c r="D111" s="59"/>
      <c r="E111" s="60" t="e">
        <f t="shared" ref="E111:E112" si="15">D111/C111*100</f>
        <v>#DIV/0!</v>
      </c>
    </row>
    <row r="112" spans="1:5" ht="111.75" hidden="1" customHeight="1">
      <c r="A112" s="57" t="s">
        <v>316</v>
      </c>
      <c r="B112" s="58" t="s">
        <v>315</v>
      </c>
      <c r="C112" s="59"/>
      <c r="D112" s="59"/>
      <c r="E112" s="60" t="e">
        <f t="shared" si="15"/>
        <v>#DIV/0!</v>
      </c>
    </row>
    <row r="113" spans="1:5" ht="118.5" hidden="1" customHeight="1">
      <c r="A113" s="57" t="s">
        <v>328</v>
      </c>
      <c r="B113" s="58" t="s">
        <v>327</v>
      </c>
      <c r="C113" s="59"/>
      <c r="D113" s="59"/>
      <c r="E113" s="60" t="e">
        <f t="shared" ref="E113" si="16">D113/C113*100</f>
        <v>#DIV/0!</v>
      </c>
    </row>
    <row r="114" spans="1:5" ht="49.5" hidden="1" customHeight="1">
      <c r="A114" s="57" t="s">
        <v>219</v>
      </c>
      <c r="B114" s="58" t="s">
        <v>206</v>
      </c>
      <c r="C114" s="59"/>
      <c r="D114" s="59"/>
      <c r="E114" s="60" t="e">
        <f t="shared" si="9"/>
        <v>#DIV/0!</v>
      </c>
    </row>
    <row r="115" spans="1:5" ht="49.5" hidden="1" customHeight="1">
      <c r="A115" s="57" t="s">
        <v>356</v>
      </c>
      <c r="B115" s="58" t="s">
        <v>357</v>
      </c>
      <c r="C115" s="59"/>
      <c r="D115" s="59"/>
      <c r="E115" s="60" t="e">
        <f t="shared" ref="E115" si="17">D115/C115*100</f>
        <v>#DIV/0!</v>
      </c>
    </row>
    <row r="116" spans="1:5" ht="39" customHeight="1">
      <c r="A116" s="53" t="s">
        <v>216</v>
      </c>
      <c r="B116" s="54" t="s">
        <v>217</v>
      </c>
      <c r="C116" s="59">
        <f>C117</f>
        <v>0</v>
      </c>
      <c r="D116" s="59">
        <f>D117</f>
        <v>600</v>
      </c>
      <c r="E116" s="60" t="e">
        <f t="shared" si="9"/>
        <v>#DIV/0!</v>
      </c>
    </row>
    <row r="117" spans="1:5" ht="38.25" customHeight="1">
      <c r="A117" s="57" t="s">
        <v>218</v>
      </c>
      <c r="B117" s="58" t="s">
        <v>348</v>
      </c>
      <c r="C117" s="59"/>
      <c r="D117" s="59">
        <v>600</v>
      </c>
      <c r="E117" s="60" t="e">
        <f>D117/C117*100</f>
        <v>#DIV/0!</v>
      </c>
    </row>
    <row r="118" spans="1:5" ht="66" customHeight="1">
      <c r="A118" s="57" t="s">
        <v>370</v>
      </c>
      <c r="B118" s="58" t="s">
        <v>369</v>
      </c>
      <c r="C118" s="59">
        <v>363.98352999999997</v>
      </c>
      <c r="D118" s="59">
        <v>363.98352999999997</v>
      </c>
      <c r="E118" s="60">
        <f>D118/C118*100</f>
        <v>100</v>
      </c>
    </row>
    <row r="119" spans="1:5" ht="66" customHeight="1">
      <c r="A119" s="57" t="s">
        <v>371</v>
      </c>
      <c r="B119" s="58" t="s">
        <v>372</v>
      </c>
      <c r="C119" s="59">
        <v>-4013.5700499999998</v>
      </c>
      <c r="D119" s="59">
        <v>-2347.2333899999999</v>
      </c>
      <c r="E119" s="60">
        <f t="shared" ref="E119" si="18">D119/C119*100</f>
        <v>58.482432367163995</v>
      </c>
    </row>
    <row r="120" spans="1:5" ht="69" customHeight="1">
      <c r="A120" s="57" t="s">
        <v>209</v>
      </c>
      <c r="B120" s="58" t="s">
        <v>349</v>
      </c>
      <c r="C120" s="59">
        <v>-1274.7679700000001</v>
      </c>
      <c r="D120" s="59">
        <v>-1274.7679700000001</v>
      </c>
      <c r="E120" s="60">
        <f t="shared" si="9"/>
        <v>100</v>
      </c>
    </row>
    <row r="121" spans="1:5" ht="30.75" customHeight="1">
      <c r="A121" s="49" t="s">
        <v>185</v>
      </c>
      <c r="B121" s="50" t="s">
        <v>186</v>
      </c>
      <c r="C121" s="51">
        <f>C16+C79</f>
        <v>852054.59351000004</v>
      </c>
      <c r="D121" s="51">
        <f>D16+D79</f>
        <v>443933.33418000001</v>
      </c>
      <c r="E121" s="52">
        <f t="shared" si="9"/>
        <v>52.101512926681949</v>
      </c>
    </row>
    <row r="122" spans="1:5" ht="18.75" hidden="1" customHeight="1">
      <c r="A122" s="14" t="s">
        <v>187</v>
      </c>
      <c r="B122" s="15" t="s">
        <v>188</v>
      </c>
      <c r="C122" s="16">
        <v>325632</v>
      </c>
      <c r="D122" s="16">
        <v>77371</v>
      </c>
      <c r="E122" s="19"/>
    </row>
    <row r="123" spans="1:5" ht="33" hidden="1" customHeight="1">
      <c r="A123" s="7"/>
      <c r="B123" s="10"/>
      <c r="C123" s="13"/>
      <c r="D123" s="12"/>
      <c r="E123" s="19"/>
    </row>
    <row r="124" spans="1:5" ht="15">
      <c r="E124" s="19"/>
    </row>
    <row r="125" spans="1:5" ht="15">
      <c r="C125" s="21"/>
      <c r="D125" s="21"/>
      <c r="E125" s="19"/>
    </row>
    <row r="126" spans="1:5" ht="15.75">
      <c r="A126" s="112"/>
      <c r="E126" s="19"/>
    </row>
    <row r="127" spans="1:5" ht="15">
      <c r="E127" s="19"/>
    </row>
    <row r="128" spans="1:5" ht="15">
      <c r="E128" s="19"/>
    </row>
    <row r="129" spans="5:5" ht="15">
      <c r="E129" s="19"/>
    </row>
    <row r="130" spans="5:5" ht="15">
      <c r="E130" s="19"/>
    </row>
    <row r="131" spans="5:5" ht="15">
      <c r="E131" s="19"/>
    </row>
    <row r="132" spans="5:5" ht="15">
      <c r="E132" s="19"/>
    </row>
  </sheetData>
  <mergeCells count="7">
    <mergeCell ref="C2:E2"/>
    <mergeCell ref="A13:A14"/>
    <mergeCell ref="B13:B14"/>
    <mergeCell ref="A6:E6"/>
    <mergeCell ref="A7:E7"/>
    <mergeCell ref="A8:E8"/>
    <mergeCell ref="A10:E10"/>
  </mergeCells>
  <phoneticPr fontId="2" type="noConversion"/>
  <pageMargins left="0.78740157480314965" right="0.39370078740157483" top="0.26" bottom="0.28000000000000003" header="0.17" footer="0.19685039370078741"/>
  <pageSetup paperSize="8" scale="96" fitToHeight="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5"/>
  <sheetViews>
    <sheetView topLeftCell="A31" workbookViewId="0">
      <selection activeCell="D43" sqref="D43"/>
    </sheetView>
  </sheetViews>
  <sheetFormatPr defaultRowHeight="12.75"/>
  <cols>
    <col min="1" max="1" width="45.42578125" customWidth="1"/>
    <col min="2" max="2" width="28.85546875" customWidth="1"/>
    <col min="3" max="3" width="21.7109375" customWidth="1"/>
    <col min="4" max="4" width="19.42578125" customWidth="1"/>
    <col min="5" max="5" width="17.85546875" customWidth="1"/>
    <col min="6" max="6" width="19.42578125" customWidth="1"/>
  </cols>
  <sheetData>
    <row r="1" spans="1:6" ht="15">
      <c r="A1" s="18"/>
      <c r="B1" s="19"/>
      <c r="C1" s="19"/>
      <c r="D1" s="19"/>
    </row>
    <row r="2" spans="1:6" ht="24" customHeight="1">
      <c r="A2" s="118" t="s">
        <v>34</v>
      </c>
      <c r="B2" s="118"/>
      <c r="C2" s="118"/>
      <c r="D2" s="118"/>
      <c r="E2" s="118"/>
    </row>
    <row r="3" spans="1:6" ht="16.5" thickBot="1">
      <c r="A3" s="35"/>
      <c r="B3" s="35"/>
      <c r="C3" s="37"/>
      <c r="D3" s="96" t="s">
        <v>180</v>
      </c>
      <c r="E3" s="33"/>
    </row>
    <row r="4" spans="1:6" s="2" customFormat="1" ht="85.5" customHeight="1">
      <c r="A4" s="69" t="s">
        <v>197</v>
      </c>
      <c r="B4" s="70" t="s">
        <v>92</v>
      </c>
      <c r="C4" s="71" t="s">
        <v>33</v>
      </c>
      <c r="D4" s="71" t="s">
        <v>89</v>
      </c>
      <c r="E4" s="72" t="s">
        <v>31</v>
      </c>
    </row>
    <row r="5" spans="1:6" s="2" customFormat="1" ht="16.5" thickBot="1">
      <c r="A5" s="97">
        <v>1</v>
      </c>
      <c r="B5" s="98" t="s">
        <v>91</v>
      </c>
      <c r="C5" s="99">
        <v>3</v>
      </c>
      <c r="D5" s="100">
        <v>4</v>
      </c>
      <c r="E5" s="101">
        <v>5</v>
      </c>
    </row>
    <row r="6" spans="1:6" s="2" customFormat="1" ht="15" customHeight="1">
      <c r="A6" s="73" t="s">
        <v>189</v>
      </c>
      <c r="B6" s="74" t="s">
        <v>190</v>
      </c>
      <c r="C6" s="75">
        <f>SUM(C7:C13)</f>
        <v>78290.014039999995</v>
      </c>
      <c r="D6" s="75">
        <f>SUM(D7:D13)</f>
        <v>30499.757100000003</v>
      </c>
      <c r="E6" s="52">
        <f t="shared" ref="E6:E13" si="0">D6/C6*100</f>
        <v>38.957404049534397</v>
      </c>
      <c r="F6" s="20"/>
    </row>
    <row r="7" spans="1:6" s="2" customFormat="1" ht="46.15" hidden="1" customHeight="1">
      <c r="A7" s="76" t="s">
        <v>191</v>
      </c>
      <c r="B7" s="58" t="s">
        <v>192</v>
      </c>
      <c r="C7" s="59"/>
      <c r="D7" s="59"/>
      <c r="E7" s="60" t="e">
        <f t="shared" si="0"/>
        <v>#DIV/0!</v>
      </c>
    </row>
    <row r="8" spans="1:6" s="2" customFormat="1" ht="65.25" customHeight="1">
      <c r="A8" s="76" t="s">
        <v>193</v>
      </c>
      <c r="B8" s="58" t="s">
        <v>194</v>
      </c>
      <c r="C8" s="59">
        <v>327</v>
      </c>
      <c r="D8" s="59">
        <v>135.28800000000001</v>
      </c>
      <c r="E8" s="60">
        <f t="shared" si="0"/>
        <v>41.372477064220185</v>
      </c>
      <c r="F8" s="9"/>
    </row>
    <row r="9" spans="1:6" s="2" customFormat="1" ht="78.75">
      <c r="A9" s="76" t="s">
        <v>195</v>
      </c>
      <c r="B9" s="58" t="s">
        <v>196</v>
      </c>
      <c r="C9" s="59">
        <v>44656.37227</v>
      </c>
      <c r="D9" s="59">
        <v>21875.326140000001</v>
      </c>
      <c r="E9" s="60">
        <f t="shared" si="0"/>
        <v>48.985900618478524</v>
      </c>
      <c r="F9" s="27"/>
    </row>
    <row r="10" spans="1:6" s="2" customFormat="1" ht="45.75" customHeight="1">
      <c r="A10" s="76" t="s">
        <v>215</v>
      </c>
      <c r="B10" s="58" t="s">
        <v>214</v>
      </c>
      <c r="C10" s="59">
        <v>14097.383529999999</v>
      </c>
      <c r="D10" s="59">
        <v>7003.3516600000003</v>
      </c>
      <c r="E10" s="60">
        <f t="shared" si="0"/>
        <v>49.67837929000433</v>
      </c>
      <c r="F10" s="9"/>
    </row>
    <row r="11" spans="1:6" s="2" customFormat="1" ht="37.5" hidden="1" customHeight="1">
      <c r="A11" s="76" t="s">
        <v>296</v>
      </c>
      <c r="B11" s="58" t="s">
        <v>297</v>
      </c>
      <c r="C11" s="59"/>
      <c r="D11" s="59"/>
      <c r="E11" s="60" t="e">
        <f t="shared" ref="E11" si="1">D11/C11*100</f>
        <v>#DIV/0!</v>
      </c>
      <c r="F11" s="9"/>
    </row>
    <row r="12" spans="1:6" s="2" customFormat="1" ht="22.5" customHeight="1">
      <c r="A12" s="76" t="s">
        <v>200</v>
      </c>
      <c r="B12" s="58" t="s">
        <v>199</v>
      </c>
      <c r="C12" s="59">
        <v>127.94104</v>
      </c>
      <c r="D12" s="59">
        <v>0</v>
      </c>
      <c r="E12" s="60">
        <f t="shared" si="0"/>
        <v>0</v>
      </c>
    </row>
    <row r="13" spans="1:6" s="2" customFormat="1" ht="26.25" customHeight="1" thickBot="1">
      <c r="A13" s="77" t="s">
        <v>30</v>
      </c>
      <c r="B13" s="78" t="s">
        <v>243</v>
      </c>
      <c r="C13" s="79">
        <v>19081.317200000001</v>
      </c>
      <c r="D13" s="79">
        <v>1485.7913000000001</v>
      </c>
      <c r="E13" s="60">
        <f t="shared" si="0"/>
        <v>7.7866285876742296</v>
      </c>
    </row>
    <row r="14" spans="1:6" s="2" customFormat="1" ht="24" customHeight="1" thickBot="1">
      <c r="A14" s="73" t="s">
        <v>245</v>
      </c>
      <c r="B14" s="74" t="s">
        <v>244</v>
      </c>
      <c r="C14" s="75">
        <f>C15</f>
        <v>1188.7</v>
      </c>
      <c r="D14" s="75">
        <f>D15</f>
        <v>594.35</v>
      </c>
      <c r="E14" s="52">
        <f t="shared" ref="E14:E19" si="2">D14/C14*100</f>
        <v>50</v>
      </c>
    </row>
    <row r="15" spans="1:6" s="2" customFormat="1" ht="32.25" customHeight="1" thickBot="1">
      <c r="A15" s="80" t="s">
        <v>246</v>
      </c>
      <c r="B15" s="81" t="s">
        <v>247</v>
      </c>
      <c r="C15" s="82">
        <v>1188.7</v>
      </c>
      <c r="D15" s="82">
        <v>594.35</v>
      </c>
      <c r="E15" s="60">
        <f t="shared" si="2"/>
        <v>50</v>
      </c>
    </row>
    <row r="16" spans="1:6" s="2" customFormat="1" ht="31.5">
      <c r="A16" s="73" t="s">
        <v>0</v>
      </c>
      <c r="B16" s="74" t="s">
        <v>1</v>
      </c>
      <c r="C16" s="75">
        <f>SUM(C17:C18)</f>
        <v>140</v>
      </c>
      <c r="D16" s="75">
        <f>SUM(D17:D18)</f>
        <v>5</v>
      </c>
      <c r="E16" s="52">
        <f t="shared" si="2"/>
        <v>3.5714285714285712</v>
      </c>
    </row>
    <row r="17" spans="1:6" s="2" customFormat="1" ht="19.5" customHeight="1">
      <c r="A17" s="83" t="s">
        <v>321</v>
      </c>
      <c r="B17" s="58" t="s">
        <v>320</v>
      </c>
      <c r="C17" s="59">
        <v>140</v>
      </c>
      <c r="D17" s="59">
        <v>5</v>
      </c>
      <c r="E17" s="60">
        <f t="shared" si="2"/>
        <v>3.5714285714285712</v>
      </c>
    </row>
    <row r="18" spans="1:6" s="2" customFormat="1" ht="18" hidden="1" customHeight="1">
      <c r="A18" s="83" t="s">
        <v>321</v>
      </c>
      <c r="B18" s="58" t="s">
        <v>320</v>
      </c>
      <c r="C18" s="59">
        <v>0</v>
      </c>
      <c r="D18" s="59">
        <v>0</v>
      </c>
      <c r="E18" s="60" t="e">
        <f t="shared" ref="E18" si="3">D18/C18*100</f>
        <v>#DIV/0!</v>
      </c>
    </row>
    <row r="19" spans="1:6" s="2" customFormat="1" ht="15.75">
      <c r="A19" s="84" t="s">
        <v>2</v>
      </c>
      <c r="B19" s="85" t="s">
        <v>3</v>
      </c>
      <c r="C19" s="86">
        <f>SUM(C20:C23)</f>
        <v>48868.230370000005</v>
      </c>
      <c r="D19" s="86">
        <f>SUM(D20:D23)</f>
        <v>17703.131419999998</v>
      </c>
      <c r="E19" s="52">
        <f t="shared" si="2"/>
        <v>36.226258421806641</v>
      </c>
      <c r="F19" s="20"/>
    </row>
    <row r="20" spans="1:6" s="2" customFormat="1" ht="16.5" customHeight="1">
      <c r="A20" s="76" t="s">
        <v>248</v>
      </c>
      <c r="B20" s="58" t="s">
        <v>4</v>
      </c>
      <c r="C20" s="59">
        <v>295</v>
      </c>
      <c r="D20" s="59">
        <v>120</v>
      </c>
      <c r="E20" s="60">
        <f t="shared" ref="E20:E26" si="4">D20/C20*100</f>
        <v>40.677966101694921</v>
      </c>
    </row>
    <row r="21" spans="1:6" s="2" customFormat="1" ht="16.5" customHeight="1">
      <c r="A21" s="76" t="s">
        <v>5</v>
      </c>
      <c r="B21" s="58" t="s">
        <v>6</v>
      </c>
      <c r="C21" s="59">
        <v>18389.47</v>
      </c>
      <c r="D21" s="59">
        <v>1943.09</v>
      </c>
      <c r="E21" s="60">
        <f t="shared" si="4"/>
        <v>10.566318659537224</v>
      </c>
    </row>
    <row r="22" spans="1:6" s="2" customFormat="1" ht="17.25" customHeight="1" thickBot="1">
      <c r="A22" s="77" t="s">
        <v>7</v>
      </c>
      <c r="B22" s="78" t="s">
        <v>8</v>
      </c>
      <c r="C22" s="79">
        <v>27885.430369999998</v>
      </c>
      <c r="D22" s="79">
        <v>14631.496279999999</v>
      </c>
      <c r="E22" s="60">
        <f t="shared" si="4"/>
        <v>52.470039321110896</v>
      </c>
    </row>
    <row r="23" spans="1:6" s="2" customFormat="1" ht="30.75" customHeight="1" thickBot="1">
      <c r="A23" s="87" t="s">
        <v>207</v>
      </c>
      <c r="B23" s="78" t="s">
        <v>208</v>
      </c>
      <c r="C23" s="88">
        <v>2298.33</v>
      </c>
      <c r="D23" s="88">
        <v>1008.5451399999999</v>
      </c>
      <c r="E23" s="60">
        <f t="shared" si="4"/>
        <v>43.881650589776058</v>
      </c>
    </row>
    <row r="24" spans="1:6" s="2" customFormat="1" ht="18.75" customHeight="1">
      <c r="A24" s="84" t="s">
        <v>9</v>
      </c>
      <c r="B24" s="85" t="s">
        <v>10</v>
      </c>
      <c r="C24" s="86">
        <f>SUM(C25:C28)</f>
        <v>116541.08273000001</v>
      </c>
      <c r="D24" s="86">
        <f>SUM(D25:D28)</f>
        <v>9041.71126</v>
      </c>
      <c r="E24" s="52">
        <f t="shared" si="4"/>
        <v>7.7583896152292082</v>
      </c>
      <c r="F24" s="20"/>
    </row>
    <row r="25" spans="1:6" s="2" customFormat="1" ht="18.75" customHeight="1">
      <c r="A25" s="89" t="s">
        <v>295</v>
      </c>
      <c r="B25" s="58" t="s">
        <v>294</v>
      </c>
      <c r="C25" s="90">
        <v>1832.6775</v>
      </c>
      <c r="D25" s="90">
        <v>1648.2683400000001</v>
      </c>
      <c r="E25" s="60">
        <f t="shared" si="4"/>
        <v>89.93771899311254</v>
      </c>
      <c r="F25" s="20"/>
    </row>
    <row r="26" spans="1:6" s="2" customFormat="1" ht="15.75">
      <c r="A26" s="76" t="s">
        <v>11</v>
      </c>
      <c r="B26" s="58" t="s">
        <v>12</v>
      </c>
      <c r="C26" s="59">
        <v>88935.391459999999</v>
      </c>
      <c r="D26" s="59">
        <v>51.09046</v>
      </c>
      <c r="E26" s="60">
        <f t="shared" si="4"/>
        <v>5.7446714026078906E-2</v>
      </c>
    </row>
    <row r="27" spans="1:6" s="2" customFormat="1" ht="18.75" customHeight="1">
      <c r="A27" s="76" t="s">
        <v>249</v>
      </c>
      <c r="B27" s="58" t="s">
        <v>250</v>
      </c>
      <c r="C27" s="59">
        <v>9534.2999999999993</v>
      </c>
      <c r="D27" s="59">
        <v>2501.31774</v>
      </c>
      <c r="E27" s="60">
        <f t="shared" ref="E27" si="5">D27/C27*100</f>
        <v>26.234938485258493</v>
      </c>
    </row>
    <row r="28" spans="1:6" s="2" customFormat="1" ht="32.25" thickBot="1">
      <c r="A28" s="77" t="s">
        <v>13</v>
      </c>
      <c r="B28" s="78" t="s">
        <v>14</v>
      </c>
      <c r="C28" s="79">
        <v>16238.71377</v>
      </c>
      <c r="D28" s="79">
        <v>4841.0347199999997</v>
      </c>
      <c r="E28" s="60">
        <f t="shared" ref="E28:E55" si="6">D28/C28*100</f>
        <v>29.811688219688349</v>
      </c>
    </row>
    <row r="29" spans="1:6" s="2" customFormat="1" ht="15.75">
      <c r="A29" s="84" t="s">
        <v>15</v>
      </c>
      <c r="B29" s="85" t="s">
        <v>16</v>
      </c>
      <c r="C29" s="86">
        <f>SUM(C30:C34)</f>
        <v>438752.46324999997</v>
      </c>
      <c r="D29" s="86">
        <f>SUM(D30:D34)</f>
        <v>269726.85494999995</v>
      </c>
      <c r="E29" s="52">
        <f t="shared" si="6"/>
        <v>61.475861115863481</v>
      </c>
      <c r="F29" s="20"/>
    </row>
    <row r="30" spans="1:6" s="2" customFormat="1" ht="17.25" customHeight="1">
      <c r="A30" s="76" t="s">
        <v>17</v>
      </c>
      <c r="B30" s="58" t="s">
        <v>18</v>
      </c>
      <c r="C30" s="59">
        <v>85925.169099999999</v>
      </c>
      <c r="D30" s="59">
        <v>59819.300459999999</v>
      </c>
      <c r="E30" s="60">
        <f t="shared" si="6"/>
        <v>69.617902515131618</v>
      </c>
    </row>
    <row r="31" spans="1:6" s="2" customFormat="1" ht="18.75" customHeight="1">
      <c r="A31" s="76" t="s">
        <v>19</v>
      </c>
      <c r="B31" s="58" t="s">
        <v>20</v>
      </c>
      <c r="C31" s="59">
        <v>275450.03732</v>
      </c>
      <c r="D31" s="59">
        <v>170520.07266999999</v>
      </c>
      <c r="E31" s="60">
        <f t="shared" si="6"/>
        <v>61.9059900405462</v>
      </c>
    </row>
    <row r="32" spans="1:6" s="2" customFormat="1" ht="18.75" customHeight="1">
      <c r="A32" s="76" t="s">
        <v>350</v>
      </c>
      <c r="B32" s="58" t="s">
        <v>351</v>
      </c>
      <c r="C32" s="59">
        <v>38921.972999999998</v>
      </c>
      <c r="D32" s="59">
        <v>23657.355179999999</v>
      </c>
      <c r="E32" s="60">
        <f t="shared" ref="E32" si="7">D32/C32*100</f>
        <v>60.781490136689634</v>
      </c>
    </row>
    <row r="33" spans="1:6" s="2" customFormat="1" ht="31.5">
      <c r="A33" s="76" t="s">
        <v>21</v>
      </c>
      <c r="B33" s="58" t="s">
        <v>22</v>
      </c>
      <c r="C33" s="59">
        <v>1260.40896</v>
      </c>
      <c r="D33" s="59">
        <v>336.02794</v>
      </c>
      <c r="E33" s="60">
        <f t="shared" si="6"/>
        <v>26.660230977729643</v>
      </c>
    </row>
    <row r="34" spans="1:6" s="2" customFormat="1" ht="16.5" customHeight="1" thickBot="1">
      <c r="A34" s="77" t="s">
        <v>23</v>
      </c>
      <c r="B34" s="78" t="s">
        <v>24</v>
      </c>
      <c r="C34" s="79">
        <v>37194.87487</v>
      </c>
      <c r="D34" s="79">
        <v>15394.0987</v>
      </c>
      <c r="E34" s="60">
        <f t="shared" si="6"/>
        <v>41.387687830121742</v>
      </c>
    </row>
    <row r="35" spans="1:6" s="2" customFormat="1" ht="31.5">
      <c r="A35" s="84" t="s">
        <v>25</v>
      </c>
      <c r="B35" s="85" t="s">
        <v>26</v>
      </c>
      <c r="C35" s="86">
        <f>C36+C37</f>
        <v>110708.87000000001</v>
      </c>
      <c r="D35" s="86">
        <f>SUM(D36:D37)</f>
        <v>65734.167000000001</v>
      </c>
      <c r="E35" s="52">
        <f t="shared" si="6"/>
        <v>59.375700429423581</v>
      </c>
      <c r="F35" s="20"/>
    </row>
    <row r="36" spans="1:6" s="2" customFormat="1" ht="15.75">
      <c r="A36" s="76" t="s">
        <v>27</v>
      </c>
      <c r="B36" s="58" t="s">
        <v>28</v>
      </c>
      <c r="C36" s="59">
        <v>98415.57</v>
      </c>
      <c r="D36" s="59">
        <v>53590.866999999998</v>
      </c>
      <c r="E36" s="60">
        <f t="shared" si="6"/>
        <v>54.453646917860652</v>
      </c>
    </row>
    <row r="37" spans="1:6" s="2" customFormat="1" ht="32.25" thickBot="1">
      <c r="A37" s="76" t="s">
        <v>312</v>
      </c>
      <c r="B37" s="58" t="s">
        <v>311</v>
      </c>
      <c r="C37" s="59">
        <v>12293.3</v>
      </c>
      <c r="D37" s="59">
        <v>12143.3</v>
      </c>
      <c r="E37" s="60">
        <f t="shared" ref="E37" si="8">D37/C37*100</f>
        <v>98.779823155702701</v>
      </c>
    </row>
    <row r="38" spans="1:6" s="2" customFormat="1" ht="15.75">
      <c r="A38" s="73" t="s">
        <v>251</v>
      </c>
      <c r="B38" s="74" t="s">
        <v>29</v>
      </c>
      <c r="C38" s="75">
        <f>SUM(C39:C40)</f>
        <v>210</v>
      </c>
      <c r="D38" s="75">
        <f>D39</f>
        <v>63.6</v>
      </c>
      <c r="E38" s="52">
        <f t="shared" si="6"/>
        <v>30.285714285714288</v>
      </c>
      <c r="F38" s="20"/>
    </row>
    <row r="39" spans="1:6" s="2" customFormat="1" ht="16.5" thickBot="1">
      <c r="A39" s="77" t="s">
        <v>298</v>
      </c>
      <c r="B39" s="78" t="s">
        <v>299</v>
      </c>
      <c r="C39" s="79">
        <v>210</v>
      </c>
      <c r="D39" s="79">
        <v>63.6</v>
      </c>
      <c r="E39" s="60">
        <f t="shared" ref="E39" si="9">D39/C39*100</f>
        <v>30.285714285714288</v>
      </c>
      <c r="F39" s="20"/>
    </row>
    <row r="40" spans="1:6" s="2" customFormat="1" ht="16.5" hidden="1" thickBot="1">
      <c r="A40" s="77" t="s">
        <v>252</v>
      </c>
      <c r="B40" s="78" t="s">
        <v>253</v>
      </c>
      <c r="C40" s="79"/>
      <c r="D40" s="79"/>
      <c r="E40" s="60"/>
    </row>
    <row r="41" spans="1:6" s="2" customFormat="1" ht="15.75">
      <c r="A41" s="84" t="s">
        <v>36</v>
      </c>
      <c r="B41" s="85" t="s">
        <v>37</v>
      </c>
      <c r="C41" s="86">
        <f>SUM(C42:C44)</f>
        <v>33565.26584</v>
      </c>
      <c r="D41" s="86">
        <f>SUM(D42:D44)</f>
        <v>11938.26287</v>
      </c>
      <c r="E41" s="52">
        <f t="shared" si="6"/>
        <v>35.567312134239302</v>
      </c>
      <c r="F41" s="20"/>
    </row>
    <row r="42" spans="1:6" s="2" customFormat="1" ht="15.75" customHeight="1">
      <c r="A42" s="76" t="s">
        <v>38</v>
      </c>
      <c r="B42" s="58" t="s">
        <v>39</v>
      </c>
      <c r="C42" s="59">
        <v>4940.5988399999997</v>
      </c>
      <c r="D42" s="59">
        <v>2558.56576</v>
      </c>
      <c r="E42" s="60">
        <f t="shared" si="6"/>
        <v>51.786551445654318</v>
      </c>
    </row>
    <row r="43" spans="1:6" s="2" customFormat="1" ht="15.75" customHeight="1">
      <c r="A43" s="76" t="s">
        <v>40</v>
      </c>
      <c r="B43" s="58" t="s">
        <v>41</v>
      </c>
      <c r="C43" s="59">
        <v>18105.267</v>
      </c>
      <c r="D43" s="59">
        <v>7883.1989000000003</v>
      </c>
      <c r="E43" s="60">
        <f t="shared" si="6"/>
        <v>43.540914917189575</v>
      </c>
    </row>
    <row r="44" spans="1:6" s="2" customFormat="1" ht="16.899999999999999" customHeight="1">
      <c r="A44" s="76" t="s">
        <v>42</v>
      </c>
      <c r="B44" s="58" t="s">
        <v>43</v>
      </c>
      <c r="C44" s="59">
        <v>10519.4</v>
      </c>
      <c r="D44" s="59">
        <v>1496.49821</v>
      </c>
      <c r="E44" s="60">
        <f t="shared" si="6"/>
        <v>14.226079529250718</v>
      </c>
    </row>
    <row r="45" spans="1:6" s="2" customFormat="1" ht="18" hidden="1" customHeight="1">
      <c r="A45" s="84" t="s">
        <v>308</v>
      </c>
      <c r="B45" s="85" t="s">
        <v>307</v>
      </c>
      <c r="C45" s="86">
        <f>C46</f>
        <v>0</v>
      </c>
      <c r="D45" s="86">
        <f>D46</f>
        <v>0</v>
      </c>
      <c r="E45" s="52" t="e">
        <f t="shared" si="6"/>
        <v>#DIV/0!</v>
      </c>
    </row>
    <row r="46" spans="1:6" s="2" customFormat="1" ht="18" hidden="1" customHeight="1">
      <c r="A46" s="89" t="s">
        <v>310</v>
      </c>
      <c r="B46" s="91" t="s">
        <v>309</v>
      </c>
      <c r="C46" s="90"/>
      <c r="D46" s="90"/>
      <c r="E46" s="60" t="e">
        <f t="shared" si="6"/>
        <v>#DIV/0!</v>
      </c>
    </row>
    <row r="47" spans="1:6" s="2" customFormat="1" ht="33.75" customHeight="1">
      <c r="A47" s="84" t="s">
        <v>198</v>
      </c>
      <c r="B47" s="85" t="s">
        <v>254</v>
      </c>
      <c r="C47" s="86">
        <f>C48</f>
        <v>1600</v>
      </c>
      <c r="D47" s="86">
        <f>D48</f>
        <v>823.95087000000001</v>
      </c>
      <c r="E47" s="52">
        <f t="shared" ref="E47" si="10">D47/C47*100</f>
        <v>51.496929375000001</v>
      </c>
    </row>
    <row r="48" spans="1:6" s="2" customFormat="1" ht="38.25" customHeight="1">
      <c r="A48" s="89" t="s">
        <v>256</v>
      </c>
      <c r="B48" s="91" t="s">
        <v>255</v>
      </c>
      <c r="C48" s="90">
        <v>1600</v>
      </c>
      <c r="D48" s="90">
        <v>823.95087000000001</v>
      </c>
      <c r="E48" s="60">
        <f t="shared" ref="E48:E49" si="11">D48/C48*100</f>
        <v>51.496929375000001</v>
      </c>
    </row>
    <row r="49" spans="1:6" s="2" customFormat="1" ht="67.5" customHeight="1">
      <c r="A49" s="84" t="s">
        <v>257</v>
      </c>
      <c r="B49" s="85" t="s">
        <v>258</v>
      </c>
      <c r="C49" s="86">
        <f>C50+C51+C52</f>
        <v>37510.9</v>
      </c>
      <c r="D49" s="86">
        <f>D50+D51+D52</f>
        <v>21978.10744</v>
      </c>
      <c r="E49" s="52">
        <f t="shared" si="11"/>
        <v>58.591255981594678</v>
      </c>
    </row>
    <row r="50" spans="1:6" s="2" customFormat="1" ht="53.25" customHeight="1">
      <c r="A50" s="89" t="s">
        <v>260</v>
      </c>
      <c r="B50" s="91" t="s">
        <v>259</v>
      </c>
      <c r="C50" s="90">
        <v>5584.8</v>
      </c>
      <c r="D50" s="90">
        <v>3262.864</v>
      </c>
      <c r="E50" s="60">
        <f t="shared" ref="E50" si="12">D50/C50*100</f>
        <v>58.424008021773389</v>
      </c>
    </row>
    <row r="51" spans="1:6" s="2" customFormat="1" ht="18.600000000000001" customHeight="1">
      <c r="A51" s="89" t="s">
        <v>262</v>
      </c>
      <c r="B51" s="91" t="s">
        <v>261</v>
      </c>
      <c r="C51" s="90">
        <v>31906.1</v>
      </c>
      <c r="D51" s="90">
        <v>18715.243439999998</v>
      </c>
      <c r="E51" s="60">
        <f t="shared" ref="E51:E52" si="13">D51/C51*100</f>
        <v>58.657258141860012</v>
      </c>
    </row>
    <row r="52" spans="1:6" s="2" customFormat="1" ht="19.5" customHeight="1">
      <c r="A52" s="89" t="s">
        <v>269</v>
      </c>
      <c r="B52" s="91" t="s">
        <v>268</v>
      </c>
      <c r="C52" s="90">
        <v>20</v>
      </c>
      <c r="D52" s="90"/>
      <c r="E52" s="60">
        <f t="shared" si="13"/>
        <v>0</v>
      </c>
    </row>
    <row r="53" spans="1:6" s="2" customFormat="1" ht="18.75" customHeight="1" thickBot="1">
      <c r="A53" s="84" t="s">
        <v>45</v>
      </c>
      <c r="B53" s="85" t="s">
        <v>46</v>
      </c>
      <c r="C53" s="86">
        <f>C6+C16+C19+C24+C29+C35+C38+C41+C47+C49+C14+C45</f>
        <v>867375.52622999996</v>
      </c>
      <c r="D53" s="86">
        <f>D6+D16+D19+D24+D29+D35+D38+D41+D47+D49+D14+D45</f>
        <v>428108.89290999988</v>
      </c>
      <c r="E53" s="52">
        <f t="shared" si="6"/>
        <v>49.356810281557244</v>
      </c>
      <c r="F53" s="20"/>
    </row>
    <row r="54" spans="1:6" s="2" customFormat="1" ht="16.5" hidden="1" thickBot="1">
      <c r="A54" s="102" t="s">
        <v>47</v>
      </c>
      <c r="B54" s="103">
        <v>145268491</v>
      </c>
      <c r="C54" s="103">
        <v>35205693.630000003</v>
      </c>
      <c r="D54" s="104"/>
      <c r="E54" s="92"/>
    </row>
    <row r="55" spans="1:6" s="2" customFormat="1" ht="32.25" thickBot="1">
      <c r="A55" s="93" t="s">
        <v>32</v>
      </c>
      <c r="B55" s="94" t="s">
        <v>44</v>
      </c>
      <c r="C55" s="95">
        <f>-ИСТОЧНИКИ!C29</f>
        <v>598.34061000007205</v>
      </c>
      <c r="D55" s="95">
        <f>-ИСТОЧНИКИ!E29</f>
        <v>15824.44127000001</v>
      </c>
      <c r="E55" s="52">
        <f t="shared" si="6"/>
        <v>2644.7212516626782</v>
      </c>
    </row>
  </sheetData>
  <mergeCells count="1">
    <mergeCell ref="A2:E2"/>
  </mergeCells>
  <phoneticPr fontId="2" type="noConversion"/>
  <pageMargins left="0.75" right="0.39370078740157483" top="0.45" bottom="0.44" header="0.19685039370078741" footer="0.19685039370078741"/>
  <pageSetup paperSize="8" scale="8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O35"/>
  <sheetViews>
    <sheetView workbookViewId="0">
      <selection activeCell="E22" sqref="E22"/>
    </sheetView>
  </sheetViews>
  <sheetFormatPr defaultColWidth="9.140625" defaultRowHeight="12.75"/>
  <cols>
    <col min="1" max="1" width="38.140625" style="11" customWidth="1"/>
    <col min="2" max="2" width="30.7109375" style="11" customWidth="1"/>
    <col min="3" max="3" width="28.42578125" style="11" customWidth="1"/>
    <col min="4" max="4" width="4.28515625" style="11" hidden="1" customWidth="1"/>
    <col min="5" max="5" width="26" style="11" customWidth="1"/>
    <col min="6" max="7" width="9.140625" style="11"/>
    <col min="8" max="8" width="14.140625" style="11" customWidth="1"/>
    <col min="9" max="9" width="12.7109375" style="11" customWidth="1"/>
    <col min="10" max="10" width="17.42578125" style="11" customWidth="1"/>
    <col min="11" max="11" width="17.85546875" style="11" customWidth="1"/>
    <col min="12" max="16384" width="9.140625" style="11"/>
  </cols>
  <sheetData>
    <row r="1" spans="1:15" ht="15.75">
      <c r="A1" s="118" t="s">
        <v>205</v>
      </c>
      <c r="B1" s="118"/>
      <c r="C1" s="118"/>
      <c r="D1" s="118"/>
      <c r="E1" s="118"/>
    </row>
    <row r="2" spans="1:15" ht="15.75">
      <c r="A2" s="33"/>
      <c r="B2" s="36"/>
      <c r="C2" s="37"/>
      <c r="D2" s="37"/>
      <c r="E2" s="33"/>
    </row>
    <row r="3" spans="1:15" ht="15.75">
      <c r="A3" s="36"/>
      <c r="B3" s="36"/>
      <c r="C3" s="37"/>
      <c r="D3" s="37"/>
      <c r="E3" s="96" t="s">
        <v>180</v>
      </c>
    </row>
    <row r="4" spans="1:15" s="9" customFormat="1" ht="146.25" customHeight="1">
      <c r="A4" s="105" t="s">
        <v>197</v>
      </c>
      <c r="B4" s="106" t="s">
        <v>140</v>
      </c>
      <c r="C4" s="107" t="s">
        <v>141</v>
      </c>
      <c r="D4" s="107" t="s">
        <v>90</v>
      </c>
      <c r="E4" s="107" t="s">
        <v>89</v>
      </c>
    </row>
    <row r="5" spans="1:15" s="9" customFormat="1" ht="15.75">
      <c r="A5" s="108">
        <v>1</v>
      </c>
      <c r="B5" s="58">
        <v>3</v>
      </c>
      <c r="C5" s="109">
        <v>4</v>
      </c>
      <c r="D5" s="109" t="s">
        <v>86</v>
      </c>
      <c r="E5" s="110">
        <v>5</v>
      </c>
    </row>
    <row r="6" spans="1:15" s="9" customFormat="1" ht="46.5" customHeight="1">
      <c r="A6" s="111" t="s">
        <v>48</v>
      </c>
      <c r="B6" s="50" t="s">
        <v>49</v>
      </c>
      <c r="C6" s="51">
        <f>C11+C13+C23+C8</f>
        <v>-11685</v>
      </c>
      <c r="D6" s="51"/>
      <c r="E6" s="51">
        <f>E11+E13+E23</f>
        <v>-5892</v>
      </c>
    </row>
    <row r="7" spans="1:15" s="9" customFormat="1" ht="47.25" hidden="1">
      <c r="A7" s="83" t="s">
        <v>50</v>
      </c>
      <c r="B7" s="58" t="s">
        <v>51</v>
      </c>
      <c r="C7" s="59"/>
      <c r="D7" s="59"/>
      <c r="E7" s="59"/>
    </row>
    <row r="8" spans="1:15" s="9" customFormat="1" ht="31.5" hidden="1">
      <c r="A8" s="83" t="s">
        <v>289</v>
      </c>
      <c r="B8" s="58" t="s">
        <v>288</v>
      </c>
      <c r="C8" s="59">
        <f>C9+C10</f>
        <v>0</v>
      </c>
      <c r="D8" s="59"/>
      <c r="E8" s="59"/>
    </row>
    <row r="9" spans="1:15" s="9" customFormat="1" ht="63" hidden="1">
      <c r="A9" s="83" t="s">
        <v>287</v>
      </c>
      <c r="B9" s="58" t="s">
        <v>286</v>
      </c>
      <c r="C9" s="59"/>
      <c r="D9" s="59"/>
      <c r="E9" s="59"/>
    </row>
    <row r="10" spans="1:15" s="9" customFormat="1" ht="58.5" hidden="1" customHeight="1">
      <c r="A10" s="83" t="s">
        <v>285</v>
      </c>
      <c r="B10" s="58" t="s">
        <v>284</v>
      </c>
      <c r="C10" s="59"/>
      <c r="D10" s="59"/>
      <c r="E10" s="59"/>
    </row>
    <row r="11" spans="1:15" s="9" customFormat="1" ht="75" hidden="1" customHeight="1">
      <c r="A11" s="83" t="s">
        <v>52</v>
      </c>
      <c r="B11" s="58" t="s">
        <v>53</v>
      </c>
      <c r="C11" s="59">
        <f>C12</f>
        <v>0</v>
      </c>
      <c r="D11" s="59"/>
      <c r="E11" s="59">
        <f>E12</f>
        <v>0</v>
      </c>
    </row>
    <row r="12" spans="1:15" s="9" customFormat="1" ht="75" hidden="1" customHeight="1">
      <c r="A12" s="83" t="s">
        <v>52</v>
      </c>
      <c r="B12" s="58" t="s">
        <v>264</v>
      </c>
      <c r="C12" s="59"/>
      <c r="D12" s="59"/>
      <c r="E12" s="59"/>
    </row>
    <row r="13" spans="1:15" s="9" customFormat="1" ht="78" customHeight="1">
      <c r="A13" s="83" t="s">
        <v>54</v>
      </c>
      <c r="B13" s="58" t="s">
        <v>55</v>
      </c>
      <c r="C13" s="59">
        <f>C15</f>
        <v>-11784</v>
      </c>
      <c r="D13" s="59"/>
      <c r="E13" s="59">
        <f>E15</f>
        <v>-5892</v>
      </c>
    </row>
    <row r="14" spans="1:15" s="9" customFormat="1" ht="78.75" hidden="1">
      <c r="A14" s="83" t="s">
        <v>56</v>
      </c>
      <c r="B14" s="58" t="s">
        <v>264</v>
      </c>
      <c r="C14" s="59"/>
      <c r="D14" s="59"/>
      <c r="E14" s="59"/>
    </row>
    <row r="15" spans="1:15" s="9" customFormat="1" ht="78.75">
      <c r="A15" s="83" t="s">
        <v>57</v>
      </c>
      <c r="B15" s="58" t="s">
        <v>263</v>
      </c>
      <c r="C15" s="59">
        <v>-11784</v>
      </c>
      <c r="D15" s="59"/>
      <c r="E15" s="59">
        <v>-5892</v>
      </c>
    </row>
    <row r="16" spans="1:15" s="9" customFormat="1" ht="31.5">
      <c r="A16" s="111" t="s">
        <v>58</v>
      </c>
      <c r="B16" s="50" t="s">
        <v>59</v>
      </c>
      <c r="C16" s="51">
        <f>C17+C18</f>
        <v>11086.659389999928</v>
      </c>
      <c r="D16" s="51">
        <v>256326.05</v>
      </c>
      <c r="E16" s="51">
        <f>E17+E18</f>
        <v>-9932.4412700000103</v>
      </c>
      <c r="G16" s="23"/>
      <c r="H16" s="23"/>
      <c r="I16" s="23"/>
      <c r="J16" s="23"/>
      <c r="K16" s="23"/>
      <c r="L16" s="23"/>
      <c r="M16" s="23"/>
      <c r="N16" s="23"/>
      <c r="O16" s="23"/>
    </row>
    <row r="17" spans="1:9" s="9" customFormat="1" ht="31.5">
      <c r="A17" s="83" t="s">
        <v>60</v>
      </c>
      <c r="B17" s="58" t="s">
        <v>61</v>
      </c>
      <c r="C17" s="59">
        <f>C21</f>
        <v>-852153.59351000004</v>
      </c>
      <c r="D17" s="59">
        <v>-152738491</v>
      </c>
      <c r="E17" s="59">
        <f>E21</f>
        <v>-453810.25358000002</v>
      </c>
      <c r="I17" s="23"/>
    </row>
    <row r="18" spans="1:9" s="9" customFormat="1" ht="31.5">
      <c r="A18" s="83" t="s">
        <v>62</v>
      </c>
      <c r="B18" s="58" t="s">
        <v>63</v>
      </c>
      <c r="C18" s="59">
        <f>C22</f>
        <v>863240.25289999996</v>
      </c>
      <c r="D18" s="59">
        <v>152994817.05000001</v>
      </c>
      <c r="E18" s="59">
        <f>E22</f>
        <v>443877.81231000001</v>
      </c>
    </row>
    <row r="19" spans="1:9" s="9" customFormat="1" ht="31.5">
      <c r="A19" s="83" t="s">
        <v>64</v>
      </c>
      <c r="B19" s="58" t="s">
        <v>65</v>
      </c>
      <c r="C19" s="59">
        <f>C17</f>
        <v>-852153.59351000004</v>
      </c>
      <c r="D19" s="59">
        <v>-152738491</v>
      </c>
      <c r="E19" s="59">
        <f>E21</f>
        <v>-453810.25358000002</v>
      </c>
    </row>
    <row r="20" spans="1:9" s="9" customFormat="1" ht="31.5">
      <c r="A20" s="83" t="s">
        <v>66</v>
      </c>
      <c r="B20" s="58" t="s">
        <v>67</v>
      </c>
      <c r="C20" s="59">
        <f>C22</f>
        <v>863240.25289999996</v>
      </c>
      <c r="D20" s="59">
        <v>152994817.05000001</v>
      </c>
      <c r="E20" s="59">
        <f>E22</f>
        <v>443877.81231000001</v>
      </c>
    </row>
    <row r="21" spans="1:9" s="9" customFormat="1" ht="47.25">
      <c r="A21" s="83" t="s">
        <v>68</v>
      </c>
      <c r="B21" s="58" t="s">
        <v>69</v>
      </c>
      <c r="C21" s="59">
        <v>-852153.59351000004</v>
      </c>
      <c r="D21" s="59"/>
      <c r="E21" s="59">
        <v>-453810.25358000002</v>
      </c>
    </row>
    <row r="22" spans="1:9" s="9" customFormat="1" ht="47.25">
      <c r="A22" s="83" t="s">
        <v>70</v>
      </c>
      <c r="B22" s="58" t="s">
        <v>71</v>
      </c>
      <c r="C22" s="59">
        <v>863240.25289999996</v>
      </c>
      <c r="D22" s="59"/>
      <c r="E22" s="59">
        <v>443877.81231000001</v>
      </c>
    </row>
    <row r="23" spans="1:9" s="9" customFormat="1" ht="47.25">
      <c r="A23" s="111" t="s">
        <v>72</v>
      </c>
      <c r="B23" s="50" t="s">
        <v>73</v>
      </c>
      <c r="C23" s="51">
        <f>SUM(C24)</f>
        <v>99</v>
      </c>
      <c r="D23" s="51"/>
      <c r="E23" s="51">
        <f>E24</f>
        <v>0</v>
      </c>
    </row>
    <row r="24" spans="1:9" s="9" customFormat="1" ht="47.25">
      <c r="A24" s="83" t="s">
        <v>74</v>
      </c>
      <c r="B24" s="58" t="s">
        <v>75</v>
      </c>
      <c r="C24" s="59">
        <v>99</v>
      </c>
      <c r="D24" s="59"/>
      <c r="E24" s="59">
        <f>E25+E26</f>
        <v>0</v>
      </c>
    </row>
    <row r="25" spans="1:9" s="9" customFormat="1" ht="47.25">
      <c r="A25" s="83" t="s">
        <v>76</v>
      </c>
      <c r="B25" s="58" t="s">
        <v>77</v>
      </c>
      <c r="C25" s="59"/>
      <c r="D25" s="59"/>
      <c r="E25" s="59"/>
    </row>
    <row r="26" spans="1:9" s="9" customFormat="1" ht="47.25">
      <c r="A26" s="83" t="s">
        <v>78</v>
      </c>
      <c r="B26" s="58" t="s">
        <v>79</v>
      </c>
      <c r="C26" s="59">
        <v>99</v>
      </c>
      <c r="D26" s="59"/>
      <c r="E26" s="59"/>
    </row>
    <row r="27" spans="1:9" s="9" customFormat="1" ht="63">
      <c r="A27" s="83" t="s">
        <v>80</v>
      </c>
      <c r="B27" s="58" t="s">
        <v>81</v>
      </c>
      <c r="C27" s="59"/>
      <c r="D27" s="59"/>
      <c r="E27" s="59"/>
    </row>
    <row r="28" spans="1:9" s="9" customFormat="1" ht="78.75">
      <c r="A28" s="83" t="s">
        <v>82</v>
      </c>
      <c r="B28" s="58" t="s">
        <v>83</v>
      </c>
      <c r="C28" s="59">
        <v>99</v>
      </c>
      <c r="D28" s="59"/>
      <c r="E28" s="59"/>
    </row>
    <row r="29" spans="1:9" s="9" customFormat="1" ht="31.5">
      <c r="A29" s="111" t="s">
        <v>84</v>
      </c>
      <c r="B29" s="50" t="s">
        <v>85</v>
      </c>
      <c r="C29" s="51">
        <f>C6+C16</f>
        <v>-598.34061000007205</v>
      </c>
      <c r="D29" s="51">
        <v>256326.05</v>
      </c>
      <c r="E29" s="51">
        <f>E6+E16</f>
        <v>-15824.44127000001</v>
      </c>
    </row>
    <row r="30" spans="1:9" s="9" customFormat="1">
      <c r="A30" s="24"/>
      <c r="B30" s="3"/>
      <c r="C30" s="13"/>
      <c r="D30" s="13"/>
      <c r="E30" s="12"/>
    </row>
    <row r="31" spans="1:9" s="9" customFormat="1">
      <c r="A31" s="8"/>
      <c r="B31" s="5"/>
      <c r="C31" s="6"/>
      <c r="D31" s="6"/>
      <c r="E31" s="2"/>
    </row>
    <row r="32" spans="1:9" ht="15">
      <c r="A32" s="28"/>
      <c r="B32" s="29"/>
      <c r="C32" s="29"/>
      <c r="D32" s="4"/>
      <c r="E32"/>
    </row>
    <row r="33" spans="1:5">
      <c r="A33" s="25"/>
      <c r="B33" s="26"/>
      <c r="C33" s="26"/>
      <c r="D33" s="1"/>
      <c r="E33"/>
    </row>
    <row r="34" spans="1:5" ht="15">
      <c r="A34" s="17"/>
      <c r="B34" s="30"/>
      <c r="C34" s="30"/>
      <c r="D34" s="1"/>
      <c r="E34"/>
    </row>
    <row r="35" spans="1:5" ht="15">
      <c r="A35" s="17"/>
      <c r="B35" s="30"/>
      <c r="C35" s="30"/>
      <c r="D35" s="1"/>
      <c r="E35"/>
    </row>
  </sheetData>
  <mergeCells count="1">
    <mergeCell ref="A1:E1"/>
  </mergeCells>
  <phoneticPr fontId="2" type="noConversion"/>
  <pageMargins left="0.52" right="0" top="0.53" bottom="0.39370078740157483" header="0" footer="0"/>
  <pageSetup paperSize="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ДОХОДЫ</vt:lpstr>
      <vt:lpstr>РАСХОДЫ</vt:lpstr>
      <vt:lpstr>ИСТОЧНИКИ</vt:lpstr>
      <vt:lpstr>_Otchet_Period_Source__AT_ObjectName</vt:lpstr>
      <vt:lpstr>ДОХОДЫ!Заголовки_для_печати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Носова_НС</cp:lastModifiedBy>
  <cp:lastPrinted>2018-07-20T06:29:48Z</cp:lastPrinted>
  <dcterms:created xsi:type="dcterms:W3CDTF">1999-06-18T11:49:53Z</dcterms:created>
  <dcterms:modified xsi:type="dcterms:W3CDTF">2018-07-20T06:30:10Z</dcterms:modified>
</cp:coreProperties>
</file>