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874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'ДОХОДЫ'!#REF!</definedName>
    <definedName name="_Otchet_Period_Source__AT_ObjectName">'ДОХОДЫ'!$A$9</definedName>
    <definedName name="_Period_">'ДОХОДЫ'!#REF!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<sst xmlns="http://schemas.openxmlformats.org/spreadsheetml/2006/main" count="380" uniqueCount="367">
  <si>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</si>
  <si>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</si>
  <si>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</si>
  <si>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</si>
  <si>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000 0405 0000000 000 000</t>
  </si>
  <si>
    <t>Транспорт</t>
  </si>
  <si>
    <t>000 0408 0000000 000 000</t>
  </si>
  <si>
    <t>Дорожное хозяйство</t>
  </si>
  <si>
    <t>000 0409 0000000 000 000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</si>
  <si>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</si>
  <si>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</si>
  <si>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</si>
  <si>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</si>
  <si>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</si>
  <si>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</si>
  <si>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</si>
  <si>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</si>
  <si>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</si>
  <si>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</si>
  <si>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</si>
  <si>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</si>
  <si>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</si>
  <si>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</si>
  <si>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</si>
  <si>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</si>
  <si>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</si>
  <si>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</si>
  <si>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</si>
  <si>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</si>
  <si>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000 0900 0000000 000 000</t>
  </si>
  <si>
    <t>Дугие общегосударственные вопросы</t>
  </si>
  <si>
    <t>%
выполнения</t>
  </si>
  <si>
    <t>Результат исполнения бюджета
 (дефицит "--", профицит "+")</t>
  </si>
  <si>
    <t>Утверждённые бюджетные назначения
 на год</t>
  </si>
  <si>
    <t xml:space="preserve"> Расходы бюджета</t>
  </si>
  <si>
    <t xml:space="preserve"> Доходы бюджета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</si>
  <si>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</si>
  <si>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</si>
  <si>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</si>
  <si>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</si>
  <si>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</si>
  <si>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</si>
  <si>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</si>
  <si>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</si>
  <si>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000 7900 0000000 000 000</t>
  </si>
  <si>
    <t>Расходы бюджета - ИТОГО</t>
  </si>
  <si>
    <t>000 9600 0000000 000 000</t>
  </si>
  <si>
    <t>211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</si>
  <si>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</si>
  <si>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</si>
  <si>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</si>
  <si>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</si>
  <si>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</si>
  <si>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</si>
  <si>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</si>
  <si>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</si>
  <si>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</si>
  <si>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</si>
  <si>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</si>
  <si>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</si>
  <si>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</si>
  <si>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</si>
  <si>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</si>
  <si>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</si>
  <si>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</si>
  <si>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</si>
  <si>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</si>
  <si>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</si>
  <si>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</si>
  <si>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</si>
  <si>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</si>
  <si>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</si>
  <si>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</si>
  <si>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</si>
  <si>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</si>
  <si>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</si>
  <si>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дохода по КД</t>
  </si>
  <si>
    <t>Исполнено</t>
  </si>
  <si>
    <t>Бюджет городских и сельских поселений</t>
  </si>
  <si>
    <t>2</t>
  </si>
  <si>
    <t>Код расхода по ФКР, ЭКР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</si>
  <si>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</si>
  <si>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</si>
  <si>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</si>
  <si>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</si>
  <si>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</si>
  <si>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</si>
  <si>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</si>
  <si>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</si>
  <si>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</si>
  <si>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</si>
  <si>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</si>
  <si>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</si>
  <si>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</si>
  <si>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</si>
  <si>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</si>
  <si>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</si>
  <si>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</si>
  <si>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</si>
  <si>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</si>
  <si>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</si>
  <si>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</si>
  <si>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</si>
  <si>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</si>
  <si>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</si>
  <si>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</si>
  <si>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</si>
  <si>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Утвержденные бюджетные назначения на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</si>
  <si>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</si>
  <si>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</si>
  <si>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</si>
  <si>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</si>
  <si>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</si>
  <si>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</si>
  <si>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</si>
  <si>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</si>
  <si>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</si>
  <si>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</si>
  <si>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</si>
  <si>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</si>
  <si>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</si>
  <si>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</si>
  <si>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</si>
  <si>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Код источника финансирования по КИВФ, КИВнФ</t>
  </si>
  <si>
    <t>Утверждённые бюджетные назначения на год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</si>
  <si>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</si>
  <si>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</si>
  <si>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</si>
  <si>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</si>
  <si>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</si>
  <si>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</si>
  <si>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</si>
  <si>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</si>
  <si>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</si>
  <si>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</si>
  <si>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</si>
  <si>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</si>
  <si>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</si>
  <si>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</si>
  <si>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</si>
  <si>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</si>
  <si>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поселений на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</si>
  <si>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</si>
  <si>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</si>
  <si>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(тыс.руб.)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</si>
  <si>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</si>
  <si>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</si>
  <si>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</si>
  <si>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</si>
  <si>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Доходы бюджета - ИТОГО</t>
  </si>
  <si>
    <t>000 8 50 00000 00 0000 000</t>
  </si>
  <si>
    <t>поступления от других бюджетов бюджетной системы</t>
  </si>
  <si>
    <t>000 8 72 00000 00 0000 000</t>
  </si>
  <si>
    <t>Общегосударственные вопросы</t>
  </si>
  <si>
    <t>000 0100 0000000 000 000</t>
  </si>
  <si>
    <t>000 0102 0000000 000 000</t>
  </si>
  <si>
    <t>Функционирование законодательных (представительных) органов государственной власти и местного самоуправления</t>
  </si>
  <si>
    <t>000 0103 0000000 000 000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</si>
  <si>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</si>
  <si>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</si>
  <si>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Наименование показателя</t>
  </si>
  <si>
    <t>Обслуживание государственного и муниципального долга</t>
  </si>
  <si>
    <t>000 0111 0000000 000 000</t>
  </si>
  <si>
    <t>Резервные фонды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</si>
  <si>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</si>
  <si>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</si>
  <si>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</si>
  <si>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об исполнении бюджета муниципального района "Усть-Цилемский"</t>
  </si>
  <si>
    <t xml:space="preserve"> Источники финансирования дефицита бюджетов</t>
  </si>
  <si>
    <t>000 2 02 04999 05 0000 151</t>
  </si>
  <si>
    <t>Другие вопросы в области национальной экономики</t>
  </si>
  <si>
    <t>000 0412 0000000 000 000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</si>
  <si>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</si>
  <si>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ОТЧЁТ</t>
  </si>
  <si>
    <t>000 1 14 06000 00 0000 430</t>
  </si>
  <si>
    <t>000 0106 0000000 000 000</t>
  </si>
  <si>
    <t>Обеспечение деятельности финансовых, налоговых и таможенных органов и органов (финансово-бюджетного) надзора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</si>
  <si>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</si>
  <si>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</si>
  <si>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</si>
  <si>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</si>
  <si>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</si>
  <si>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</si>
  <si>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</si>
  <si>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</si>
  <si>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</si>
  <si>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</si>
  <si>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</si>
  <si>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</si>
  <si>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000 1 05 04000 02 0000 110</t>
  </si>
  <si>
    <t>Налог, взимаемый в связи с применением патентной системы налогообложения</t>
  </si>
  <si>
    <t>000 1 11 05013 10 0000 120</t>
  </si>
  <si>
    <t>Прочие доходы отот компенсации затрат бюджетов муниципальных районов</t>
  </si>
  <si>
    <t>000 1 13 02995 05 0000 130</t>
  </si>
  <si>
    <t>000 1 13 02000 00 0000 130</t>
  </si>
  <si>
    <t>Доходы от компенсации затрат государства</t>
  </si>
  <si>
    <t>000 2 02 00000 00 0000 000</t>
  </si>
  <si>
    <t>БЕЗВОЗМЕЗДНЫЕ ПОСТУПЛЕНИЯ ОТ ДРУГИХ БЮДЖЕТОВ БЮДЖЕТНОЙ СИСТЕМЫ РОССИЙСКОЙ ФЕДЕРАЦИИ</t>
  </si>
  <si>
    <t>000 1 17 01050 05 0000 180</t>
  </si>
  <si>
    <t>Невыясненные поступления, зачисляемые в бюджеты муниципальных районов</t>
  </si>
  <si>
    <t>000 0113 0000000 000 000</t>
  </si>
  <si>
    <t>000 0200 0000000 000 000</t>
  </si>
  <si>
    <t>Национальная оборона</t>
  </si>
  <si>
    <t>Мобилизационная и вневойсковая подготовка</t>
  </si>
  <si>
    <t>000 0203 0000000 000 000</t>
  </si>
  <si>
    <t>Водное хозяйство и рыболовство</t>
  </si>
  <si>
    <t>Благоустройство</t>
  </si>
  <si>
    <t>000 0503 0000000 000 000</t>
  </si>
  <si>
    <t>Здравоохранение</t>
  </si>
  <si>
    <t>Другие вопросы в области здравоохранения</t>
  </si>
  <si>
    <t>000 0909 0000000 000 000</t>
  </si>
  <si>
    <t>000 1300 0000000 000 000</t>
  </si>
  <si>
    <t>000 1301 0000000 000 000</t>
  </si>
  <si>
    <t>Обслуживание государственного внутреннего  и муниципального долга</t>
  </si>
  <si>
    <t>Межбюджетные транферты общего характера бюджетам субъектов Российской Федерации и муниципальных образований</t>
  </si>
  <si>
    <t>000 1400 0000000 000 000</t>
  </si>
  <si>
    <t>000 1401 0000000 000 000</t>
  </si>
  <si>
    <t>Дотации на выравнивание бюджетной обеспеченности субъектов Российской Федерации и муниципальных образований</t>
  </si>
  <si>
    <t>000 01 03 01 00 05 0000 810</t>
  </si>
  <si>
    <t>000 01 03 01 00 05 0000 710</t>
  </si>
  <si>
    <t>000 2 02 04025 05 0000 151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</si>
  <si>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</si>
  <si>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000 1403 0000000 000 000</t>
  </si>
  <si>
    <t>Прочие межбюджетные трансферты общего характера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</si>
  <si>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</si>
  <si>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</si>
  <si>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</si>
  <si>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</si>
  <si>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</si>
  <si>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</si>
  <si>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</si>
  <si>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</si>
  <si>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</si>
  <si>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</si>
  <si>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</si>
  <si>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</si>
  <si>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000 01 02 00 00 05 0000 810</t>
  </si>
  <si>
    <t>Погашение бюджетами муниципальных районов  кредитов от кредитных организаций в валюте Российской 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</si>
  <si>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</si>
  <si>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 Федерации</t>
  </si>
  <si>
    <t>000 01 02 00 00 00 0000 000</t>
  </si>
  <si>
    <t>Кредиты кредитных организаций в валюте Российской Федерации</t>
  </si>
  <si>
    <t>000 0501 0000000 000 000</t>
  </si>
  <si>
    <t>Жилищное хозяйство</t>
  </si>
  <si>
    <t>Обеспечение проведения выборов и референдумов</t>
  </si>
  <si>
    <t>000 0107 0000000 000 000</t>
  </si>
  <si>
    <t>Стационарная медицинская помощь</t>
  </si>
  <si>
    <t>000 0901 0000000 000 000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</si>
  <si>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</si>
  <si>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000 1 14 02053 05 0000 410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</si>
  <si>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</t>
  </si>
  <si>
    <t>000 1100 0000000 000 000</t>
  </si>
  <si>
    <t>Физическая культура и спорт</t>
  </si>
  <si>
    <t>000 0804 0000000 000 000</t>
  </si>
  <si>
    <t>Другие вопросы в области культуры, кинематоргафии</t>
  </si>
  <si>
    <t>000 2 02 04052 05 0000 151</t>
  </si>
  <si>
    <t>Межбюджетные трансферты,передаваемые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</si>
  <si>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</si>
  <si>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автоновных учреждений, а также имущества муниципальных унитарных предприятий, в том числе казённых)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</si>
  <si>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</si>
  <si>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</si>
  <si>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000 2 02 04053 05 0000 151</t>
  </si>
  <si>
    <t>Межбюджетные трансферты,передаваемые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</si>
  <si>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обеспечение жильём молодых семей</t>
  </si>
  <si>
    <t>000 2 02 02008 05 0000 151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</si>
  <si>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</si>
  <si>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</si>
  <si>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Дополнительное образование детей</t>
  </si>
  <si>
    <t>000 0703 0000000 000 000</t>
  </si>
  <si>
    <t>Приложение</t>
  </si>
  <si>
    <t xml:space="preserve">Прочие межбюджетные трансферты,передаваемые бюджетам муниципальных районов </t>
  </si>
  <si>
    <t>000 2 02 49999 05 0000 151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</si>
  <si>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</si>
  <si>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</si>
  <si>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000 1 14 06013 05 0000 430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</si>
  <si>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 и межселенных территорий муниципальных раонов</t>
  </si>
  <si>
    <t>к распоряжению администрации муниципального района "Усть-Цилемский"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</si>
  <si>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</si>
  <si>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Доходы бюджетов муниципальных районов от возврата бюджетными учреждениями остатков субсидий прошлых лет </t>
  </si>
  <si>
    <t>000 1102 0000000 000 000</t>
  </si>
  <si>
    <t>Массовый спорт</t>
  </si>
  <si>
    <t>000 2 02 15001 05 0000 150</t>
  </si>
  <si>
    <t>000 2 02 10000 00 0000 150</t>
  </si>
  <si>
    <t>000 2 02 15002 05 0000 150</t>
  </si>
  <si>
    <t>000 2 02 20000 00 0000 150</t>
  </si>
  <si>
    <t>000 2 02 20077 05 0000 150</t>
  </si>
  <si>
    <t>000 2 02 29999 05 0000 150</t>
  </si>
  <si>
    <t>000 2 02 30000 00 0000 150</t>
  </si>
  <si>
    <t>000 2 02 30024 05 0000 150</t>
  </si>
  <si>
    <t>000 2 02 30029 05 0000 150</t>
  </si>
  <si>
    <t>000 2 02 35120 05 0000 150</t>
  </si>
  <si>
    <t>000 2 02 35118 05 0000 150</t>
  </si>
  <si>
    <t>000 2 02 35930 05 0000 150</t>
  </si>
  <si>
    <t>000 2 02 39999 00 0000 150</t>
  </si>
  <si>
    <t>000 2 02 39999 05 0000 150</t>
  </si>
  <si>
    <t>000 2 02 40000 00 0000 150</t>
  </si>
  <si>
    <t>000 2 02 40014 05 0000 150</t>
  </si>
  <si>
    <t>000 2 18 05010 05 0000 150</t>
  </si>
  <si>
    <t>000 2 07 05030 05 0000 150</t>
  </si>
  <si>
    <t>000 2 19 60010 05 0000 150</t>
  </si>
  <si>
    <t>000 0410 0000000 000 000</t>
  </si>
  <si>
    <t>Связь и информатика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</si>
  <si>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</si>
  <si>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</si>
  <si>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</si>
  <si>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</si>
  <si>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</si>
  <si>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</si>
  <si>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000 1 16 01000 01 0000 140</t>
  </si>
  <si>
    <t>Административные штрафы, установленные Кодексом Российской Федерации об административных пронарушениях</t>
  </si>
  <si>
    <t>Платежи в целях возмещения причинённого ущерба (убытков)</t>
  </si>
  <si>
    <t>000 1 16 10000 00 0000 140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</si>
  <si>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бюджет муницмпального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</si>
  <si>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</si>
  <si>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федеральный бюджет и бюджет муницмпального образования по нормативам, действовавшим в 2019 году</t>
  </si>
  <si>
    <t>000 1 16 10129 01 0000 140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</si>
  <si>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</si>
  <si>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</si>
  <si>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</si>
  <si>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</si>
  <si>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000 1 16 11050 01 0000 140</t>
  </si>
  <si>
    <t>Платежи оп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(за исключением вреда, причинённого окружающей среде на особо охраняемых природных территориях) подлежащие зачислению в бюджет муниципального образования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</si>
  <si>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</si>
  <si>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</si>
  <si>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000 2 02 25497 05 0000 150</t>
  </si>
  <si>
    <t>Субсидии бюджетам муниципальных районов на реализацию мероприятий по обеспечению жильём молодых семей</t>
  </si>
  <si>
    <t>000 2 02 25519 05 0000 150</t>
  </si>
  <si>
    <t>Субсидии бюджетам муниципальных районов на поддержку отрасли культуры</t>
  </si>
  <si>
    <t>000 0310 0000000 000 000</t>
  </si>
  <si>
    <t>Обеспечение пожарной безопасности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</si>
  <si>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</si>
  <si>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</si>
  <si>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</si>
  <si>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</si>
  <si>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</si>
  <si>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</si>
  <si>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</si>
  <si>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</si>
  <si>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</si>
  <si>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</si>
  <si>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</si>
  <si>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</si>
  <si>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000 2 02 19999 05 0000 150</t>
  </si>
  <si>
    <t>Прочие дотации бюджетам муниципальных районов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</si>
  <si>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</si>
  <si>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муниципальнах общеобразовательных организаций</t>
  </si>
  <si>
    <t>000 2 02 49999 05 0000 150</t>
  </si>
  <si>
    <t>000 1 17 15030 05 0000 150</t>
  </si>
  <si>
    <t>Инициативные платежи, зачисляемые в бюджеты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</si>
  <si>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</si>
  <si>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</si>
  <si>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</si>
  <si>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</si>
  <si>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</si>
  <si>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</si>
  <si>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Функционирование высшего должностного лица субъекта Российской Федерации и муниципального образования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</si>
  <si>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</si>
  <si>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</t>
  </si>
  <si>
    <t>Иные источники внутреннего финансирования дефицитов бюджетов</t>
  </si>
  <si>
    <t>000 01 06 00 00 00 0000 000</t>
  </si>
  <si>
    <t>000 01 06 10 02 05 0000 550</t>
  </si>
  <si>
    <t>Увеличение финансовых активов в собственности муниципальных районов за счёт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</si>
  <si>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за 9 месяцев 2021 года</t>
  </si>
  <si>
    <t>000 1 17 05050 05 0000 180</t>
  </si>
  <si>
    <t>Прочие неналоговые доходы бюджетов муниципальных районов</t>
  </si>
  <si>
    <t>от 19 октября 2021 г.  № 608-р</t>
  </si>
  <si>
    <t>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</si>
</sst>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imes New Roman"/>
      <family val="1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16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4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zoomScale="75" zoomScaleNormal="75" zoomScalePageLayoutView="0" workbookViewId="0" topLeftCell="A1">
      <selection activeCell="E129" sqref="E129"/>
    </sheetView>
  </sheetViews>
  <sheetFormatPr defaultColWidth="9.00390625" defaultRowHeight="12.75"/>
  <cols>
    <col min="1" max="1" width="42.25390625" style="0" customWidth="1"/>
    <col min="2" max="2" width="32.375" style="0" customWidth="1"/>
    <col min="3" max="3" width="20.125" style="0" customWidth="1"/>
    <col min="4" max="4" width="21.375" style="0" customWidth="1"/>
    <col min="5" max="5" width="17.25390625" style="0" customWidth="1"/>
    <col min="7" max="7" width="14.25390625" style="0" customWidth="1"/>
    <col min="8" max="8" width="15.00390625" style="0" customWidth="1"/>
  </cols>
  <sheetData>
    <row r="1" spans="1:5" ht="21" customHeight="1">
      <c r="A1" s="27"/>
      <c r="B1" s="29"/>
      <c r="C1" s="43" t="s">
        <v>269</v>
      </c>
      <c r="E1" s="43"/>
    </row>
    <row r="2" spans="1:5" ht="44.25" customHeight="1">
      <c r="A2" s="44"/>
      <c r="B2" s="45"/>
      <c r="C2" s="70" t="s">
        <v>276</v>
      </c>
      <c r="D2" s="70"/>
      <c r="E2" s="70"/>
    </row>
    <row r="3" spans="1:5" ht="24" customHeight="1">
      <c r="A3" s="44"/>
      <c r="B3" s="45"/>
      <c r="C3" s="71" t="s">
        <v>365</v>
      </c>
      <c r="D3" s="43"/>
      <c r="E3" s="43"/>
    </row>
    <row r="4" spans="1:5" ht="15" customHeight="1">
      <c r="A4" s="44"/>
      <c r="B4" s="45"/>
      <c r="C4" s="32"/>
      <c r="D4" s="43"/>
      <c r="E4" s="43"/>
    </row>
    <row r="5" spans="1:5" ht="15" customHeight="1">
      <c r="A5" s="44"/>
      <c r="B5" s="45"/>
      <c r="C5" s="32"/>
      <c r="D5" s="29"/>
      <c r="E5" s="30"/>
    </row>
    <row r="6" spans="1:5" ht="23.25" customHeight="1">
      <c r="A6" s="72" t="s">
        <v>173</v>
      </c>
      <c r="B6" s="72"/>
      <c r="C6" s="72"/>
      <c r="D6" s="72"/>
      <c r="E6" s="72"/>
    </row>
    <row r="7" spans="1:5" ht="20.25" customHeight="1">
      <c r="A7" s="73" t="s">
        <v>167</v>
      </c>
      <c r="B7" s="73"/>
      <c r="C7" s="73"/>
      <c r="D7" s="73"/>
      <c r="E7" s="73"/>
    </row>
    <row r="8" spans="1:5" ht="19.5" customHeight="1">
      <c r="A8" s="73" t="s">
        <v>362</v>
      </c>
      <c r="B8" s="73"/>
      <c r="C8" s="73"/>
      <c r="D8" s="73"/>
      <c r="E8" s="73"/>
    </row>
    <row r="9" spans="1:5" ht="15.75">
      <c r="A9" s="27"/>
      <c r="B9" s="27"/>
      <c r="C9" s="28"/>
      <c r="D9" s="29"/>
      <c r="E9" s="30"/>
    </row>
    <row r="10" spans="1:5" ht="16.5">
      <c r="A10" s="74" t="s">
        <v>35</v>
      </c>
      <c r="B10" s="74"/>
      <c r="C10" s="74"/>
      <c r="D10" s="74"/>
      <c r="E10" s="74"/>
    </row>
    <row r="11" spans="1:5" ht="15.75">
      <c r="A11" s="28"/>
      <c r="B11" s="27"/>
      <c r="C11" s="30"/>
      <c r="D11" s="28"/>
      <c r="E11" s="30"/>
    </row>
    <row r="12" spans="1:5" ht="15.75">
      <c r="A12" s="31"/>
      <c r="B12" s="32"/>
      <c r="C12" s="33"/>
      <c r="D12" s="34" t="s">
        <v>144</v>
      </c>
      <c r="E12" s="30"/>
    </row>
    <row r="13" spans="1:5" ht="0.75" customHeight="1">
      <c r="A13" s="75" t="s">
        <v>75</v>
      </c>
      <c r="B13" s="75" t="s">
        <v>76</v>
      </c>
      <c r="C13" s="76"/>
      <c r="D13" s="77"/>
      <c r="E13" s="35"/>
    </row>
    <row r="14" spans="1:5" ht="82.5" customHeight="1">
      <c r="A14" s="75"/>
      <c r="B14" s="75"/>
      <c r="C14" s="65" t="s">
        <v>107</v>
      </c>
      <c r="D14" s="65" t="s">
        <v>77</v>
      </c>
      <c r="E14" s="66" t="s">
        <v>31</v>
      </c>
    </row>
    <row r="15" spans="1:5" ht="12.75">
      <c r="A15" s="36">
        <v>1</v>
      </c>
      <c r="B15" s="37" t="s">
        <v>79</v>
      </c>
      <c r="C15" s="38">
        <v>3</v>
      </c>
      <c r="D15" s="39">
        <v>4</v>
      </c>
      <c r="E15" s="40">
        <v>5</v>
      </c>
    </row>
    <row r="16" spans="1:8" ht="36" customHeight="1">
      <c r="A16" s="41" t="s">
        <v>81</v>
      </c>
      <c r="B16" s="42" t="s">
        <v>82</v>
      </c>
      <c r="C16" s="79">
        <f>C17+C22+C28+C35+C38+C46+C48+C52+C57+C72</f>
        <v>214379.06991</v>
      </c>
      <c r="D16" s="79">
        <f>D17+D22+D28+D35+D38+D46+D48+D52+D57+D72</f>
        <v>151325.89870000002</v>
      </c>
      <c r="E16" s="80">
        <f>D16/C16*100</f>
        <v>70.58800038806457</v>
      </c>
      <c r="G16" s="20"/>
      <c r="H16" s="20"/>
    </row>
    <row r="17" spans="1:5" ht="23.25" customHeight="1">
      <c r="A17" s="41" t="s">
        <v>83</v>
      </c>
      <c r="B17" s="42" t="s">
        <v>84</v>
      </c>
      <c r="C17" s="79">
        <f>SUM(C18)</f>
        <v>177611.33691</v>
      </c>
      <c r="D17" s="79">
        <f>SUM(D18)</f>
        <v>121755.53153000001</v>
      </c>
      <c r="E17" s="80">
        <f aca="true" t="shared" si="0" ref="E17:E83">D17/C17*100</f>
        <v>68.55166660430945</v>
      </c>
    </row>
    <row r="18" spans="1:5" ht="20.25" customHeight="1">
      <c r="A18" s="41" t="s">
        <v>85</v>
      </c>
      <c r="B18" s="42" t="s">
        <v>86</v>
      </c>
      <c r="C18" s="79">
        <f>C19+C20+C21</f>
        <v>177611.33691</v>
      </c>
      <c r="D18" s="79">
        <f>D19+D20+D21</f>
        <v>121755.53153000001</v>
      </c>
      <c r="E18" s="80">
        <f t="shared" si="0"/>
        <v>68.55166660430945</v>
      </c>
    </row>
    <row r="19" spans="1:5" ht="130.5" customHeight="1">
      <c r="A19" s="41" t="s">
        <v>185</v>
      </c>
      <c r="B19" s="42" t="s">
        <v>87</v>
      </c>
      <c r="C19" s="79">
        <v>176667.33691</v>
      </c>
      <c r="D19" s="79">
        <v>120371.67496</v>
      </c>
      <c r="E19" s="80">
        <f t="shared" si="0"/>
        <v>68.13465186341784</v>
      </c>
    </row>
    <row r="20" spans="1:5" ht="196.5" customHeight="1">
      <c r="A20" s="41" t="s">
        <v>186</v>
      </c>
      <c r="B20" s="42" t="s">
        <v>88</v>
      </c>
      <c r="C20" s="79">
        <v>555</v>
      </c>
      <c r="D20" s="79">
        <v>869.75277</v>
      </c>
      <c r="E20" s="80">
        <f t="shared" si="0"/>
        <v>156.7122108108108</v>
      </c>
    </row>
    <row r="21" spans="1:5" ht="87" customHeight="1">
      <c r="A21" s="41" t="s">
        <v>187</v>
      </c>
      <c r="B21" s="42" t="s">
        <v>188</v>
      </c>
      <c r="C21" s="79">
        <v>389</v>
      </c>
      <c r="D21" s="79">
        <v>514.1038</v>
      </c>
      <c r="E21" s="80">
        <f t="shared" si="0"/>
        <v>132.16035989717224</v>
      </c>
    </row>
    <row r="22" spans="1:5" ht="69" customHeight="1">
      <c r="A22" s="41" t="s">
        <v>225</v>
      </c>
      <c r="B22" s="42" t="s">
        <v>224</v>
      </c>
      <c r="C22" s="79">
        <f>C23</f>
        <v>19022.8</v>
      </c>
      <c r="D22" s="79">
        <f>D23</f>
        <v>14106.048780000001</v>
      </c>
      <c r="E22" s="80">
        <f t="shared" si="0"/>
        <v>74.15337794646425</v>
      </c>
    </row>
    <row r="23" spans="1:5" ht="59.25" customHeight="1">
      <c r="A23" s="41" t="s">
        <v>227</v>
      </c>
      <c r="B23" s="42" t="s">
        <v>226</v>
      </c>
      <c r="C23" s="79">
        <f>SUM(C24:C27)</f>
        <v>19022.8</v>
      </c>
      <c r="D23" s="79">
        <f>SUM(D24:D27)</f>
        <v>14106.048780000001</v>
      </c>
      <c r="E23" s="80">
        <f t="shared" si="0"/>
        <v>74.15337794646425</v>
      </c>
    </row>
    <row r="24" spans="1:5" ht="111" customHeight="1">
      <c r="A24" s="41" t="s">
        <v>229</v>
      </c>
      <c r="B24" s="42" t="s">
        <v>228</v>
      </c>
      <c r="C24" s="79">
        <v>8734.58</v>
      </c>
      <c r="D24" s="79">
        <v>6398.10581</v>
      </c>
      <c r="E24" s="80">
        <f t="shared" si="0"/>
        <v>73.25029720948231</v>
      </c>
    </row>
    <row r="25" spans="1:5" ht="156" customHeight="1">
      <c r="A25" s="41" t="s">
        <v>231</v>
      </c>
      <c r="B25" s="42" t="s">
        <v>230</v>
      </c>
      <c r="C25" s="79">
        <v>49.78</v>
      </c>
      <c r="D25" s="79">
        <v>45.73156</v>
      </c>
      <c r="E25" s="80">
        <f t="shared" si="0"/>
        <v>91.86733627963038</v>
      </c>
    </row>
    <row r="26" spans="1:5" ht="124.5" customHeight="1">
      <c r="A26" s="41" t="s">
        <v>233</v>
      </c>
      <c r="B26" s="42" t="s">
        <v>232</v>
      </c>
      <c r="C26" s="79">
        <v>11489.84</v>
      </c>
      <c r="D26" s="79">
        <v>8791.7028</v>
      </c>
      <c r="E26" s="80">
        <f t="shared" si="0"/>
        <v>76.51719083990724</v>
      </c>
    </row>
    <row r="27" spans="1:5" ht="126" customHeight="1">
      <c r="A27" s="41" t="s">
        <v>235</v>
      </c>
      <c r="B27" s="42" t="s">
        <v>234</v>
      </c>
      <c r="C27" s="79">
        <v>-1251.4</v>
      </c>
      <c r="D27" s="79">
        <v>-1129.49139</v>
      </c>
      <c r="E27" s="80">
        <f t="shared" si="0"/>
        <v>90.25822199136965</v>
      </c>
    </row>
    <row r="28" spans="1:5" ht="19.5" customHeight="1">
      <c r="A28" s="41" t="s">
        <v>89</v>
      </c>
      <c r="B28" s="42" t="s">
        <v>90</v>
      </c>
      <c r="C28" s="79">
        <f>C29+C32+C33+C34</f>
        <v>6852</v>
      </c>
      <c r="D28" s="79">
        <f>D29+D32+D33+D34</f>
        <v>6026.41334</v>
      </c>
      <c r="E28" s="80">
        <f t="shared" si="0"/>
        <v>87.95115791009924</v>
      </c>
    </row>
    <row r="29" spans="1:5" ht="52.5" customHeight="1">
      <c r="A29" s="41" t="s">
        <v>91</v>
      </c>
      <c r="B29" s="42" t="s">
        <v>92</v>
      </c>
      <c r="C29" s="79">
        <f>SUM(C30:C31)</f>
        <v>4334</v>
      </c>
      <c r="D29" s="79">
        <f>SUM(D30:D31)</f>
        <v>4153.31112</v>
      </c>
      <c r="E29" s="80">
        <f t="shared" si="0"/>
        <v>95.8308980156899</v>
      </c>
    </row>
    <row r="30" spans="1:5" ht="66.75" customHeight="1">
      <c r="A30" s="41" t="s">
        <v>93</v>
      </c>
      <c r="B30" s="42" t="s">
        <v>94</v>
      </c>
      <c r="C30" s="79">
        <v>3334</v>
      </c>
      <c r="D30" s="79">
        <v>3155.90888</v>
      </c>
      <c r="E30" s="80">
        <f t="shared" si="0"/>
        <v>94.65833473305338</v>
      </c>
    </row>
    <row r="31" spans="1:5" ht="78" customHeight="1">
      <c r="A31" s="41" t="s">
        <v>95</v>
      </c>
      <c r="B31" s="42" t="s">
        <v>96</v>
      </c>
      <c r="C31" s="79">
        <v>1000</v>
      </c>
      <c r="D31" s="79">
        <v>997.40224</v>
      </c>
      <c r="E31" s="80">
        <f t="shared" si="0"/>
        <v>99.740224</v>
      </c>
    </row>
    <row r="32" spans="1:5" ht="54" customHeight="1">
      <c r="A32" s="41" t="s">
        <v>97</v>
      </c>
      <c r="B32" s="42" t="s">
        <v>98</v>
      </c>
      <c r="C32" s="79">
        <v>899</v>
      </c>
      <c r="D32" s="79">
        <v>777.79209</v>
      </c>
      <c r="E32" s="80">
        <f t="shared" si="0"/>
        <v>86.51747385984427</v>
      </c>
    </row>
    <row r="33" spans="1:5" ht="38.25" customHeight="1">
      <c r="A33" s="41" t="s">
        <v>99</v>
      </c>
      <c r="B33" s="42" t="s">
        <v>100</v>
      </c>
      <c r="C33" s="79">
        <v>366</v>
      </c>
      <c r="D33" s="79">
        <v>384.78931</v>
      </c>
      <c r="E33" s="80">
        <f t="shared" si="0"/>
        <v>105.1336912568306</v>
      </c>
    </row>
    <row r="34" spans="1:5" ht="51" customHeight="1">
      <c r="A34" s="41" t="s">
        <v>190</v>
      </c>
      <c r="B34" s="42" t="s">
        <v>189</v>
      </c>
      <c r="C34" s="79">
        <v>1253</v>
      </c>
      <c r="D34" s="79">
        <v>710.52082</v>
      </c>
      <c r="E34" s="80">
        <f>D34/C34*100</f>
        <v>56.70557222665602</v>
      </c>
    </row>
    <row r="35" spans="1:5" ht="15.75">
      <c r="A35" s="41" t="s">
        <v>101</v>
      </c>
      <c r="B35" s="42" t="s">
        <v>102</v>
      </c>
      <c r="C35" s="79">
        <f>C36</f>
        <v>819</v>
      </c>
      <c r="D35" s="79">
        <f>D36</f>
        <v>549.9856</v>
      </c>
      <c r="E35" s="80">
        <f t="shared" si="0"/>
        <v>67.1533089133089</v>
      </c>
    </row>
    <row r="36" spans="1:5" ht="69.75" customHeight="1">
      <c r="A36" s="41" t="s">
        <v>103</v>
      </c>
      <c r="B36" s="42" t="s">
        <v>104</v>
      </c>
      <c r="C36" s="79">
        <f>SUM(C37)</f>
        <v>819</v>
      </c>
      <c r="D36" s="79">
        <f>SUM(D37)</f>
        <v>549.9856</v>
      </c>
      <c r="E36" s="80">
        <f t="shared" si="0"/>
        <v>67.1533089133089</v>
      </c>
    </row>
    <row r="37" spans="1:5" ht="76.5" customHeight="1">
      <c r="A37" s="41" t="s">
        <v>105</v>
      </c>
      <c r="B37" s="42" t="s">
        <v>106</v>
      </c>
      <c r="C37" s="79">
        <v>819</v>
      </c>
      <c r="D37" s="79">
        <v>549.9856</v>
      </c>
      <c r="E37" s="80">
        <f t="shared" si="0"/>
        <v>67.1533089133089</v>
      </c>
    </row>
    <row r="38" spans="1:5" ht="68.25" customHeight="1">
      <c r="A38" s="41" t="s">
        <v>183</v>
      </c>
      <c r="B38" s="42" t="s">
        <v>184</v>
      </c>
      <c r="C38" s="79">
        <f>C39+C42+C44+C45</f>
        <v>4589.766</v>
      </c>
      <c r="D38" s="79">
        <f>D39+D42+D45+D44</f>
        <v>3197.43764</v>
      </c>
      <c r="E38" s="80">
        <f t="shared" si="0"/>
        <v>69.6645022861732</v>
      </c>
    </row>
    <row r="39" spans="1:5" ht="124.5" customHeight="1">
      <c r="A39" s="41" t="s">
        <v>108</v>
      </c>
      <c r="B39" s="42" t="s">
        <v>109</v>
      </c>
      <c r="C39" s="79">
        <f>SUM(C40:C41)</f>
        <v>2000</v>
      </c>
      <c r="D39" s="79">
        <f>SUM(D40:D41)</f>
        <v>753.94787</v>
      </c>
      <c r="E39" s="80">
        <f t="shared" si="0"/>
        <v>37.6973935</v>
      </c>
    </row>
    <row r="40" spans="1:5" ht="123" customHeight="1">
      <c r="A40" s="41" t="s">
        <v>272</v>
      </c>
      <c r="B40" s="42" t="s">
        <v>273</v>
      </c>
      <c r="C40" s="79">
        <v>2000</v>
      </c>
      <c r="D40" s="79">
        <v>753.94787</v>
      </c>
      <c r="E40" s="80">
        <f t="shared" si="0"/>
        <v>37.6973935</v>
      </c>
    </row>
    <row r="41" spans="1:5" ht="142.5" customHeight="1" hidden="1">
      <c r="A41" s="41" t="s">
        <v>110</v>
      </c>
      <c r="B41" s="42" t="s">
        <v>191</v>
      </c>
      <c r="C41" s="79"/>
      <c r="D41" s="79"/>
      <c r="E41" s="80" t="e">
        <f t="shared" si="0"/>
        <v>#DIV/0!</v>
      </c>
    </row>
    <row r="42" spans="1:5" ht="150.75" customHeight="1">
      <c r="A42" s="41" t="s">
        <v>111</v>
      </c>
      <c r="B42" s="42" t="s">
        <v>112</v>
      </c>
      <c r="C42" s="79">
        <f>C43</f>
        <v>389.766</v>
      </c>
      <c r="D42" s="79">
        <f>SUM(D43)</f>
        <v>92.34915</v>
      </c>
      <c r="E42" s="80">
        <f t="shared" si="0"/>
        <v>23.693485321962406</v>
      </c>
    </row>
    <row r="43" spans="1:5" ht="112.5" customHeight="1">
      <c r="A43" s="41" t="s">
        <v>113</v>
      </c>
      <c r="B43" s="42" t="s">
        <v>114</v>
      </c>
      <c r="C43" s="79">
        <v>389.766</v>
      </c>
      <c r="D43" s="79">
        <v>92.34915</v>
      </c>
      <c r="E43" s="80">
        <f t="shared" si="0"/>
        <v>23.693485321962406</v>
      </c>
    </row>
    <row r="44" spans="1:5" ht="65.25" customHeight="1">
      <c r="A44" s="41" t="s">
        <v>265</v>
      </c>
      <c r="B44" s="42" t="s">
        <v>266</v>
      </c>
      <c r="C44" s="79">
        <v>1400</v>
      </c>
      <c r="D44" s="79">
        <v>1609.38605</v>
      </c>
      <c r="E44" s="80">
        <f>D44/C44*100</f>
        <v>114.95614642857144</v>
      </c>
    </row>
    <row r="45" spans="1:5" ht="132" customHeight="1">
      <c r="A45" s="41" t="s">
        <v>258</v>
      </c>
      <c r="B45" s="42" t="s">
        <v>257</v>
      </c>
      <c r="C45" s="79">
        <v>800</v>
      </c>
      <c r="D45" s="79">
        <v>741.75457</v>
      </c>
      <c r="E45" s="80">
        <f>D45/C45*100</f>
        <v>92.71932125</v>
      </c>
    </row>
    <row r="46" spans="1:5" ht="31.5">
      <c r="A46" s="41" t="s">
        <v>115</v>
      </c>
      <c r="B46" s="42" t="s">
        <v>116</v>
      </c>
      <c r="C46" s="79">
        <f>C47</f>
        <v>400.367</v>
      </c>
      <c r="D46" s="79">
        <f>D47</f>
        <v>353.79858</v>
      </c>
      <c r="E46" s="80">
        <f t="shared" si="0"/>
        <v>88.36856683992437</v>
      </c>
    </row>
    <row r="47" spans="1:5" ht="37.5" customHeight="1">
      <c r="A47" s="41" t="s">
        <v>117</v>
      </c>
      <c r="B47" s="42" t="s">
        <v>118</v>
      </c>
      <c r="C47" s="79">
        <v>400.367</v>
      </c>
      <c r="D47" s="79">
        <v>353.79858</v>
      </c>
      <c r="E47" s="80">
        <f t="shared" si="0"/>
        <v>88.36856683992437</v>
      </c>
    </row>
    <row r="48" spans="1:5" ht="47.25">
      <c r="A48" s="41" t="s">
        <v>119</v>
      </c>
      <c r="B48" s="42" t="s">
        <v>120</v>
      </c>
      <c r="C48" s="79">
        <f>SUM(C49:C50)</f>
        <v>3200</v>
      </c>
      <c r="D48" s="79">
        <f>D49+D50</f>
        <v>3123.1894300000004</v>
      </c>
      <c r="E48" s="80">
        <f t="shared" si="0"/>
        <v>97.59966968750001</v>
      </c>
    </row>
    <row r="49" spans="1:5" ht="50.25" customHeight="1">
      <c r="A49" s="41" t="s">
        <v>260</v>
      </c>
      <c r="B49" s="42" t="s">
        <v>259</v>
      </c>
      <c r="C49" s="79">
        <v>1700</v>
      </c>
      <c r="D49" s="79">
        <v>1598.33554</v>
      </c>
      <c r="E49" s="80">
        <f>D49/C49*100</f>
        <v>94.01973764705882</v>
      </c>
    </row>
    <row r="50" spans="1:5" ht="34.5" customHeight="1">
      <c r="A50" s="41" t="s">
        <v>195</v>
      </c>
      <c r="B50" s="42" t="s">
        <v>194</v>
      </c>
      <c r="C50" s="79">
        <f>C51</f>
        <v>1500</v>
      </c>
      <c r="D50" s="79">
        <f>D51</f>
        <v>1524.85389</v>
      </c>
      <c r="E50" s="80">
        <f t="shared" si="0"/>
        <v>101.656926</v>
      </c>
    </row>
    <row r="51" spans="1:5" ht="31.5">
      <c r="A51" s="41" t="s">
        <v>192</v>
      </c>
      <c r="B51" s="42" t="s">
        <v>193</v>
      </c>
      <c r="C51" s="79">
        <v>1500</v>
      </c>
      <c r="D51" s="79">
        <v>1524.85389</v>
      </c>
      <c r="E51" s="80">
        <f t="shared" si="0"/>
        <v>101.656926</v>
      </c>
    </row>
    <row r="52" spans="1:5" ht="47.25">
      <c r="A52" s="41" t="s">
        <v>164</v>
      </c>
      <c r="B52" s="42" t="s">
        <v>165</v>
      </c>
      <c r="C52" s="79">
        <f>C53+C54</f>
        <v>1135.8</v>
      </c>
      <c r="D52" s="79">
        <f>D54+D53</f>
        <v>1309.2036699999999</v>
      </c>
      <c r="E52" s="80">
        <f>E56</f>
        <v>105.26755749999998</v>
      </c>
    </row>
    <row r="53" spans="1:5" ht="175.5" customHeight="1">
      <c r="A53" s="41" t="s">
        <v>248</v>
      </c>
      <c r="B53" s="42" t="s">
        <v>249</v>
      </c>
      <c r="C53" s="79">
        <v>335.8</v>
      </c>
      <c r="D53" s="79">
        <v>467.06321</v>
      </c>
      <c r="E53" s="80">
        <f>D53/C53*100</f>
        <v>139.0896992257296</v>
      </c>
    </row>
    <row r="54" spans="1:5" ht="93.75" customHeight="1">
      <c r="A54" s="41" t="s">
        <v>166</v>
      </c>
      <c r="B54" s="42" t="s">
        <v>174</v>
      </c>
      <c r="C54" s="79">
        <f>SUM(C55:C56)</f>
        <v>800</v>
      </c>
      <c r="D54" s="79">
        <f>SUM(D55:D56)</f>
        <v>842.14046</v>
      </c>
      <c r="E54" s="80">
        <f>E56</f>
        <v>105.26755749999998</v>
      </c>
    </row>
    <row r="55" spans="1:5" ht="94.5" hidden="1">
      <c r="A55" s="41" t="s">
        <v>275</v>
      </c>
      <c r="B55" s="42" t="s">
        <v>274</v>
      </c>
      <c r="C55" s="79"/>
      <c r="D55" s="79"/>
      <c r="E55" s="80"/>
    </row>
    <row r="56" spans="1:5" ht="80.25" customHeight="1">
      <c r="A56" s="41" t="s">
        <v>250</v>
      </c>
      <c r="B56" s="42" t="s">
        <v>274</v>
      </c>
      <c r="C56" s="79">
        <v>800</v>
      </c>
      <c r="D56" s="79">
        <v>842.14046</v>
      </c>
      <c r="E56" s="80">
        <f>D56/C56*100</f>
        <v>105.26755749999998</v>
      </c>
    </row>
    <row r="57" spans="1:5" ht="31.5">
      <c r="A57" s="41" t="s">
        <v>121</v>
      </c>
      <c r="B57" s="42" t="s">
        <v>122</v>
      </c>
      <c r="C57" s="79">
        <f>C58+C68</f>
        <v>700</v>
      </c>
      <c r="D57" s="79">
        <f>D58+D68</f>
        <v>691.02191</v>
      </c>
      <c r="E57" s="80">
        <f t="shared" si="0"/>
        <v>98.71741571428572</v>
      </c>
    </row>
    <row r="58" spans="1:5" ht="66" customHeight="1">
      <c r="A58" s="41" t="s">
        <v>309</v>
      </c>
      <c r="B58" s="42" t="s">
        <v>308</v>
      </c>
      <c r="C58" s="79">
        <f>C59+C66+C67+C60+C62+C61+C63+C64</f>
        <v>619</v>
      </c>
      <c r="D58" s="79">
        <f>D59+D66+D67+D60+D61+D62+D63+D64+D65</f>
        <v>624.2114</v>
      </c>
      <c r="E58" s="80">
        <f t="shared" si="0"/>
        <v>100.84190630048467</v>
      </c>
    </row>
    <row r="59" spans="1:5" ht="116.25" customHeight="1">
      <c r="A59" s="41" t="s">
        <v>303</v>
      </c>
      <c r="B59" s="42" t="s">
        <v>302</v>
      </c>
      <c r="C59" s="79">
        <v>11</v>
      </c>
      <c r="D59" s="79">
        <v>19.804</v>
      </c>
      <c r="E59" s="80">
        <f t="shared" si="0"/>
        <v>180.0363636363636</v>
      </c>
    </row>
    <row r="60" spans="1:5" ht="166.5" customHeight="1">
      <c r="A60" s="41" t="s">
        <v>331</v>
      </c>
      <c r="B60" s="42" t="s">
        <v>330</v>
      </c>
      <c r="C60" s="79">
        <v>145</v>
      </c>
      <c r="D60" s="79">
        <v>160.89437</v>
      </c>
      <c r="E60" s="80">
        <f aca="true" t="shared" si="1" ref="E60:E65">D60/C60*100</f>
        <v>110.96163448275863</v>
      </c>
    </row>
    <row r="61" spans="1:5" ht="134.25" customHeight="1">
      <c r="A61" s="41" t="s">
        <v>333</v>
      </c>
      <c r="B61" s="42" t="s">
        <v>332</v>
      </c>
      <c r="C61" s="79">
        <v>7</v>
      </c>
      <c r="D61" s="79">
        <v>3.9142</v>
      </c>
      <c r="E61" s="80">
        <f t="shared" si="1"/>
        <v>55.917142857142856</v>
      </c>
    </row>
    <row r="62" spans="1:5" ht="163.5" customHeight="1">
      <c r="A62" s="41" t="s">
        <v>335</v>
      </c>
      <c r="B62" s="42" t="s">
        <v>334</v>
      </c>
      <c r="C62" s="79">
        <v>70</v>
      </c>
      <c r="D62" s="79">
        <v>40</v>
      </c>
      <c r="E62" s="80">
        <f t="shared" si="1"/>
        <v>57.14285714285714</v>
      </c>
    </row>
    <row r="63" spans="1:5" ht="176.25" customHeight="1">
      <c r="A63" s="41" t="s">
        <v>337</v>
      </c>
      <c r="B63" s="42" t="s">
        <v>336</v>
      </c>
      <c r="C63" s="79">
        <v>158</v>
      </c>
      <c r="D63" s="79">
        <v>213</v>
      </c>
      <c r="E63" s="80">
        <f t="shared" si="1"/>
        <v>134.81012658227849</v>
      </c>
    </row>
    <row r="64" spans="1:5" ht="200.25" customHeight="1">
      <c r="A64" s="41" t="s">
        <v>339</v>
      </c>
      <c r="B64" s="42" t="s">
        <v>338</v>
      </c>
      <c r="C64" s="79">
        <v>20</v>
      </c>
      <c r="D64" s="79">
        <v>15.8</v>
      </c>
      <c r="E64" s="80">
        <f t="shared" si="1"/>
        <v>79</v>
      </c>
    </row>
    <row r="65" spans="1:5" ht="114.75" customHeight="1">
      <c r="A65" s="41" t="s">
        <v>357</v>
      </c>
      <c r="B65" s="42" t="s">
        <v>356</v>
      </c>
      <c r="C65" s="79">
        <v>0</v>
      </c>
      <c r="D65" s="79">
        <v>2.6642</v>
      </c>
      <c r="E65" s="80" t="e">
        <f t="shared" si="1"/>
        <v>#DIV/0!</v>
      </c>
    </row>
    <row r="66" spans="1:5" ht="117" customHeight="1">
      <c r="A66" s="41" t="s">
        <v>304</v>
      </c>
      <c r="B66" s="42" t="s">
        <v>305</v>
      </c>
      <c r="C66" s="79">
        <v>158</v>
      </c>
      <c r="D66" s="79">
        <v>97.52417</v>
      </c>
      <c r="E66" s="80">
        <f t="shared" si="0"/>
        <v>61.7241582278481</v>
      </c>
    </row>
    <row r="67" spans="1:5" ht="152.25" customHeight="1">
      <c r="A67" s="41" t="s">
        <v>306</v>
      </c>
      <c r="B67" s="42" t="s">
        <v>307</v>
      </c>
      <c r="C67" s="79">
        <v>50</v>
      </c>
      <c r="D67" s="79">
        <v>70.61046</v>
      </c>
      <c r="E67" s="80">
        <f>D67/C67*100</f>
        <v>141.22092</v>
      </c>
    </row>
    <row r="68" spans="1:5" ht="33" customHeight="1">
      <c r="A68" s="41" t="s">
        <v>310</v>
      </c>
      <c r="B68" s="42" t="s">
        <v>311</v>
      </c>
      <c r="C68" s="79">
        <f>SUM(C69:C70)</f>
        <v>81</v>
      </c>
      <c r="D68" s="79">
        <f>SUM(D69:D71)</f>
        <v>66.81051</v>
      </c>
      <c r="E68" s="80">
        <f t="shared" si="0"/>
        <v>82.4821111111111</v>
      </c>
    </row>
    <row r="69" spans="1:5" ht="114" customHeight="1">
      <c r="A69" s="41" t="s">
        <v>312</v>
      </c>
      <c r="B69" s="42" t="s">
        <v>313</v>
      </c>
      <c r="C69" s="79">
        <v>81</v>
      </c>
      <c r="D69" s="79">
        <v>66.63551</v>
      </c>
      <c r="E69" s="80">
        <f t="shared" si="0"/>
        <v>82.26606172839506</v>
      </c>
    </row>
    <row r="70" spans="1:5" ht="134.25" customHeight="1">
      <c r="A70" s="41" t="s">
        <v>314</v>
      </c>
      <c r="B70" s="42" t="s">
        <v>315</v>
      </c>
      <c r="C70" s="79">
        <v>0</v>
      </c>
      <c r="D70" s="79">
        <v>0.175</v>
      </c>
      <c r="E70" s="80" t="e">
        <f t="shared" si="0"/>
        <v>#DIV/0!</v>
      </c>
    </row>
    <row r="71" spans="1:5" ht="160.5" customHeight="1" hidden="1">
      <c r="A71" s="41" t="s">
        <v>321</v>
      </c>
      <c r="B71" s="42" t="s">
        <v>320</v>
      </c>
      <c r="C71" s="79"/>
      <c r="D71" s="79">
        <v>0</v>
      </c>
      <c r="E71" s="80" t="e">
        <f>D71/C71*100</f>
        <v>#DIV/0!</v>
      </c>
    </row>
    <row r="72" spans="1:5" ht="22.5" customHeight="1">
      <c r="A72" s="41" t="s">
        <v>125</v>
      </c>
      <c r="B72" s="42" t="s">
        <v>126</v>
      </c>
      <c r="C72" s="79">
        <f>C73+C75</f>
        <v>48</v>
      </c>
      <c r="D72" s="79">
        <f>D73+D75+D74</f>
        <v>213.26821999999999</v>
      </c>
      <c r="E72" s="80">
        <f>D72/C72*100</f>
        <v>444.30879166666665</v>
      </c>
    </row>
    <row r="73" spans="1:5" ht="48.75" customHeight="1">
      <c r="A73" s="41" t="s">
        <v>199</v>
      </c>
      <c r="B73" s="42" t="s">
        <v>198</v>
      </c>
      <c r="C73" s="79"/>
      <c r="D73" s="79">
        <v>32.65362</v>
      </c>
      <c r="E73" s="80"/>
    </row>
    <row r="74" spans="1:5" ht="48.75" customHeight="1">
      <c r="A74" s="41" t="s">
        <v>364</v>
      </c>
      <c r="B74" s="42" t="s">
        <v>363</v>
      </c>
      <c r="C74" s="79"/>
      <c r="D74" s="79">
        <v>137.6146</v>
      </c>
      <c r="E74" s="80"/>
    </row>
    <row r="75" spans="1:5" ht="42" customHeight="1">
      <c r="A75" s="41" t="s">
        <v>348</v>
      </c>
      <c r="B75" s="42" t="s">
        <v>347</v>
      </c>
      <c r="C75" s="79">
        <v>48</v>
      </c>
      <c r="D75" s="79">
        <v>43</v>
      </c>
      <c r="E75" s="80">
        <f t="shared" si="0"/>
        <v>89.58333333333334</v>
      </c>
    </row>
    <row r="76" spans="1:5" ht="24.75" customHeight="1">
      <c r="A76" s="41" t="s">
        <v>127</v>
      </c>
      <c r="B76" s="42" t="s">
        <v>128</v>
      </c>
      <c r="C76" s="79">
        <f>C77+C113+C118+C117</f>
        <v>795651.7947399999</v>
      </c>
      <c r="D76" s="79">
        <f>D77+D113+D118+D117</f>
        <v>597492.7661199999</v>
      </c>
      <c r="E76" s="80">
        <f t="shared" si="0"/>
        <v>75.09475502600309</v>
      </c>
    </row>
    <row r="77" spans="1:5" ht="72.75" customHeight="1">
      <c r="A77" s="41" t="s">
        <v>197</v>
      </c>
      <c r="B77" s="42" t="s">
        <v>196</v>
      </c>
      <c r="C77" s="79">
        <f>C78+C83+C93+C106</f>
        <v>796080.00223</v>
      </c>
      <c r="D77" s="79">
        <f>D78+D83+D93+D106</f>
        <v>597920.97361</v>
      </c>
      <c r="E77" s="80">
        <f>D77/C77*100</f>
        <v>75.1081514339122</v>
      </c>
    </row>
    <row r="78" spans="1:5" ht="51.75" customHeight="1">
      <c r="A78" s="41" t="s">
        <v>129</v>
      </c>
      <c r="B78" s="42" t="s">
        <v>282</v>
      </c>
      <c r="C78" s="79">
        <f>C79+C80+C82</f>
        <v>212372.66</v>
      </c>
      <c r="D78" s="79">
        <f>D79+D80+D81+D82</f>
        <v>173426.985</v>
      </c>
      <c r="E78" s="80">
        <f t="shared" si="0"/>
        <v>81.66163431771302</v>
      </c>
    </row>
    <row r="79" spans="1:5" ht="73.5" customHeight="1">
      <c r="A79" s="41" t="s">
        <v>349</v>
      </c>
      <c r="B79" s="42" t="s">
        <v>281</v>
      </c>
      <c r="C79" s="79">
        <v>144306.2</v>
      </c>
      <c r="D79" s="79">
        <v>108229.65003</v>
      </c>
      <c r="E79" s="80">
        <f t="shared" si="0"/>
        <v>75.00000002078913</v>
      </c>
    </row>
    <row r="80" spans="1:5" ht="60" customHeight="1">
      <c r="A80" s="41" t="s">
        <v>350</v>
      </c>
      <c r="B80" s="42" t="s">
        <v>283</v>
      </c>
      <c r="C80" s="79">
        <v>51428.5</v>
      </c>
      <c r="D80" s="79">
        <v>38571.37497</v>
      </c>
      <c r="E80" s="80">
        <f t="shared" si="0"/>
        <v>74.99999994166659</v>
      </c>
    </row>
    <row r="81" spans="1:5" ht="26.25" customHeight="1" hidden="1">
      <c r="A81" s="41" t="s">
        <v>340</v>
      </c>
      <c r="B81" s="42" t="s">
        <v>341</v>
      </c>
      <c r="C81" s="79">
        <v>0</v>
      </c>
      <c r="D81" s="79">
        <v>0</v>
      </c>
      <c r="E81" s="80" t="e">
        <f>D81/C81*100</f>
        <v>#DIV/0!</v>
      </c>
    </row>
    <row r="82" spans="1:5" ht="36" customHeight="1">
      <c r="A82" s="41" t="s">
        <v>343</v>
      </c>
      <c r="B82" s="42" t="s">
        <v>342</v>
      </c>
      <c r="C82" s="79">
        <v>16637.96</v>
      </c>
      <c r="D82" s="79">
        <v>26625.96</v>
      </c>
      <c r="E82" s="80">
        <f>D82/C82*100</f>
        <v>160.0313980800531</v>
      </c>
    </row>
    <row r="83" spans="1:5" ht="66" customHeight="1">
      <c r="A83" s="41" t="s">
        <v>130</v>
      </c>
      <c r="B83" s="42" t="s">
        <v>284</v>
      </c>
      <c r="C83" s="79">
        <f>C85+C90+C91+C86+C84+C87+C88+C89</f>
        <v>187962.68423</v>
      </c>
      <c r="D83" s="79">
        <f>D85+D90+D91+D86+D84+D87+D88+D89</f>
        <v>141612.70291000002</v>
      </c>
      <c r="E83" s="80">
        <f t="shared" si="0"/>
        <v>75.3408600702446</v>
      </c>
    </row>
    <row r="84" spans="1:5" ht="29.25" customHeight="1" hidden="1">
      <c r="A84" s="41" t="s">
        <v>263</v>
      </c>
      <c r="B84" s="42" t="s">
        <v>264</v>
      </c>
      <c r="C84" s="79"/>
      <c r="D84" s="79"/>
      <c r="E84" s="80" t="e">
        <f aca="true" t="shared" si="2" ref="E84:E119">D84/C84*100</f>
        <v>#DIV/0!</v>
      </c>
    </row>
    <row r="85" spans="1:5" ht="97.5" customHeight="1">
      <c r="A85" s="41" t="s">
        <v>354</v>
      </c>
      <c r="B85" s="42" t="s">
        <v>353</v>
      </c>
      <c r="C85" s="79">
        <v>1793.93</v>
      </c>
      <c r="D85" s="79">
        <v>1793.93</v>
      </c>
      <c r="E85" s="80">
        <f t="shared" si="2"/>
        <v>100</v>
      </c>
    </row>
    <row r="86" spans="1:5" ht="112.5" customHeight="1">
      <c r="A86" s="41" t="s">
        <v>352</v>
      </c>
      <c r="B86" s="42" t="s">
        <v>351</v>
      </c>
      <c r="C86" s="79">
        <v>7069.7</v>
      </c>
      <c r="D86" s="79">
        <v>4569.7</v>
      </c>
      <c r="E86" s="80">
        <f t="shared" si="2"/>
        <v>64.63782055815665</v>
      </c>
    </row>
    <row r="87" spans="1:5" ht="102" customHeight="1">
      <c r="A87" s="41" t="s">
        <v>323</v>
      </c>
      <c r="B87" s="42" t="s">
        <v>322</v>
      </c>
      <c r="C87" s="79">
        <v>629.74569</v>
      </c>
      <c r="D87" s="79">
        <v>629.74569</v>
      </c>
      <c r="E87" s="80">
        <f t="shared" si="2"/>
        <v>100</v>
      </c>
    </row>
    <row r="88" spans="1:5" ht="48.75" customHeight="1">
      <c r="A88" s="41" t="s">
        <v>325</v>
      </c>
      <c r="B88" s="42" t="s">
        <v>324</v>
      </c>
      <c r="C88" s="79">
        <v>747.65988</v>
      </c>
      <c r="D88" s="79">
        <v>747.65988</v>
      </c>
      <c r="E88" s="80">
        <f>D88/C88*100</f>
        <v>100</v>
      </c>
    </row>
    <row r="89" spans="1:5" ht="42" customHeight="1">
      <c r="A89" s="41" t="s">
        <v>327</v>
      </c>
      <c r="B89" s="42" t="s">
        <v>326</v>
      </c>
      <c r="C89" s="79">
        <v>50</v>
      </c>
      <c r="D89" s="79">
        <v>50</v>
      </c>
      <c r="E89" s="80">
        <f>D89/C89*100</f>
        <v>100</v>
      </c>
    </row>
    <row r="90" spans="1:5" ht="0.75" customHeight="1">
      <c r="A90" s="41" t="s">
        <v>182</v>
      </c>
      <c r="B90" s="42" t="s">
        <v>285</v>
      </c>
      <c r="C90" s="79">
        <v>0</v>
      </c>
      <c r="D90" s="79">
        <v>0</v>
      </c>
      <c r="E90" s="80" t="e">
        <f t="shared" si="2"/>
        <v>#DIV/0!</v>
      </c>
    </row>
    <row r="91" spans="1:5" ht="33" customHeight="1">
      <c r="A91" s="41" t="s">
        <v>131</v>
      </c>
      <c r="B91" s="42" t="s">
        <v>286</v>
      </c>
      <c r="C91" s="81">
        <v>177671.64866</v>
      </c>
      <c r="D91" s="79">
        <v>133821.66734</v>
      </c>
      <c r="E91" s="80">
        <f t="shared" si="2"/>
        <v>75.31965192493195</v>
      </c>
    </row>
    <row r="92" spans="1:5" ht="30.75" customHeight="1" hidden="1">
      <c r="A92" s="41" t="s">
        <v>132</v>
      </c>
      <c r="B92" s="42" t="s">
        <v>133</v>
      </c>
      <c r="C92" s="79"/>
      <c r="D92" s="79"/>
      <c r="E92" s="80" t="e">
        <f t="shared" si="2"/>
        <v>#DIV/0!</v>
      </c>
    </row>
    <row r="93" spans="1:5" ht="52.5" customHeight="1">
      <c r="A93" s="41" t="s">
        <v>134</v>
      </c>
      <c r="B93" s="42" t="s">
        <v>287</v>
      </c>
      <c r="C93" s="79">
        <f>C98+C99+C102+C103+C104+C101+C100</f>
        <v>371038.66799999995</v>
      </c>
      <c r="D93" s="79">
        <f>D98+D99+D102+D103+D104+D101</f>
        <v>266227.9857</v>
      </c>
      <c r="E93" s="80">
        <f t="shared" si="2"/>
        <v>71.75208641596355</v>
      </c>
    </row>
    <row r="94" spans="1:5" ht="42.75" customHeight="1" hidden="1">
      <c r="A94" s="41" t="s">
        <v>137</v>
      </c>
      <c r="B94" s="42" t="s">
        <v>138</v>
      </c>
      <c r="C94" s="79"/>
      <c r="D94" s="79"/>
      <c r="E94" s="80" t="e">
        <f t="shared" si="2"/>
        <v>#DIV/0!</v>
      </c>
    </row>
    <row r="95" spans="1:5" ht="42.75" customHeight="1" hidden="1">
      <c r="A95" s="41" t="s">
        <v>139</v>
      </c>
      <c r="B95" s="42" t="s">
        <v>140</v>
      </c>
      <c r="C95" s="79"/>
      <c r="D95" s="79"/>
      <c r="E95" s="80" t="e">
        <f t="shared" si="2"/>
        <v>#DIV/0!</v>
      </c>
    </row>
    <row r="96" spans="1:5" ht="35.25" customHeight="1" hidden="1">
      <c r="A96" s="41" t="s">
        <v>141</v>
      </c>
      <c r="B96" s="42" t="s">
        <v>322</v>
      </c>
      <c r="C96" s="79"/>
      <c r="D96" s="79"/>
      <c r="E96" s="80" t="e">
        <f t="shared" si="2"/>
        <v>#DIV/0!</v>
      </c>
    </row>
    <row r="97" spans="1:5" ht="36" customHeight="1" hidden="1">
      <c r="A97" s="41" t="s">
        <v>142</v>
      </c>
      <c r="B97" s="42" t="s">
        <v>143</v>
      </c>
      <c r="C97" s="79">
        <v>614</v>
      </c>
      <c r="D97" s="79">
        <v>160</v>
      </c>
      <c r="E97" s="80">
        <f t="shared" si="2"/>
        <v>26.058631921824105</v>
      </c>
    </row>
    <row r="98" spans="1:5" ht="81" customHeight="1">
      <c r="A98" s="41" t="s">
        <v>145</v>
      </c>
      <c r="B98" s="42" t="s">
        <v>288</v>
      </c>
      <c r="C98" s="79">
        <v>30770.381</v>
      </c>
      <c r="D98" s="79">
        <v>14237.4857</v>
      </c>
      <c r="E98" s="80">
        <f t="shared" si="2"/>
        <v>46.270098833030374</v>
      </c>
    </row>
    <row r="99" spans="1:5" ht="103.5" customHeight="1">
      <c r="A99" s="41" t="s">
        <v>277</v>
      </c>
      <c r="B99" s="42" t="s">
        <v>289</v>
      </c>
      <c r="C99" s="79">
        <v>4300.5</v>
      </c>
      <c r="D99" s="79">
        <v>2990.5</v>
      </c>
      <c r="E99" s="80">
        <f t="shared" si="2"/>
        <v>69.538425764446</v>
      </c>
    </row>
    <row r="100" spans="1:5" ht="51.75" customHeight="1">
      <c r="A100" s="41" t="s">
        <v>316</v>
      </c>
      <c r="B100" s="42" t="s">
        <v>317</v>
      </c>
      <c r="C100" s="79">
        <v>262.793</v>
      </c>
      <c r="D100" s="79">
        <v>0</v>
      </c>
      <c r="E100" s="80">
        <f>D100/C100*100</f>
        <v>0</v>
      </c>
    </row>
    <row r="101" spans="1:5" ht="100.5" customHeight="1">
      <c r="A101" s="41" t="s">
        <v>277</v>
      </c>
      <c r="B101" s="42" t="s">
        <v>290</v>
      </c>
      <c r="C101" s="79">
        <v>12.894</v>
      </c>
      <c r="D101" s="79">
        <v>0</v>
      </c>
      <c r="E101" s="80">
        <f>D101/C101*100</f>
        <v>0</v>
      </c>
    </row>
    <row r="102" spans="1:5" ht="82.5" customHeight="1" hidden="1">
      <c r="A102" s="41" t="s">
        <v>136</v>
      </c>
      <c r="B102" s="42" t="s">
        <v>291</v>
      </c>
      <c r="C102" s="79"/>
      <c r="D102" s="79">
        <v>0</v>
      </c>
      <c r="E102" s="80" t="e">
        <f>D102/C102*100</f>
        <v>#DIV/0!</v>
      </c>
    </row>
    <row r="103" spans="1:5" ht="62.25" customHeight="1" hidden="1">
      <c r="A103" s="41" t="s">
        <v>135</v>
      </c>
      <c r="B103" s="42" t="s">
        <v>292</v>
      </c>
      <c r="C103" s="79"/>
      <c r="D103" s="79">
        <v>0</v>
      </c>
      <c r="E103" s="80" t="e">
        <f>D103/C103*100</f>
        <v>#DIV/0!</v>
      </c>
    </row>
    <row r="104" spans="1:5" ht="24" customHeight="1">
      <c r="A104" s="41" t="s">
        <v>146</v>
      </c>
      <c r="B104" s="42" t="s">
        <v>293</v>
      </c>
      <c r="C104" s="79">
        <f>C105</f>
        <v>335692.1</v>
      </c>
      <c r="D104" s="79">
        <f>D105</f>
        <v>249000</v>
      </c>
      <c r="E104" s="80">
        <f t="shared" si="2"/>
        <v>74.17511463629917</v>
      </c>
    </row>
    <row r="105" spans="1:5" ht="38.25" customHeight="1">
      <c r="A105" s="41" t="s">
        <v>147</v>
      </c>
      <c r="B105" s="42" t="s">
        <v>294</v>
      </c>
      <c r="C105" s="79">
        <v>335692.1</v>
      </c>
      <c r="D105" s="79">
        <v>249000</v>
      </c>
      <c r="E105" s="80">
        <f t="shared" si="2"/>
        <v>74.17511463629917</v>
      </c>
    </row>
    <row r="106" spans="1:5" ht="37.5" customHeight="1">
      <c r="A106" s="41" t="s">
        <v>148</v>
      </c>
      <c r="B106" s="42" t="s">
        <v>295</v>
      </c>
      <c r="C106" s="79">
        <f>C107+C111+C108+C110+C109+C112+C114</f>
        <v>24705.989999999998</v>
      </c>
      <c r="D106" s="79">
        <f>D107+D111+D108+D110+D109+D112+D114+D115</f>
        <v>16653.3</v>
      </c>
      <c r="E106" s="80">
        <f t="shared" si="2"/>
        <v>67.40592058848887</v>
      </c>
    </row>
    <row r="107" spans="1:5" ht="132.75" customHeight="1">
      <c r="A107" s="41" t="s">
        <v>181</v>
      </c>
      <c r="B107" s="42" t="s">
        <v>296</v>
      </c>
      <c r="C107" s="79">
        <v>4184.19</v>
      </c>
      <c r="D107" s="79">
        <v>1633.3</v>
      </c>
      <c r="E107" s="80">
        <f t="shared" si="2"/>
        <v>39.03503425991649</v>
      </c>
    </row>
    <row r="108" spans="1:5" ht="90.75" customHeight="1" hidden="1">
      <c r="A108" s="41" t="s">
        <v>221</v>
      </c>
      <c r="B108" s="42" t="s">
        <v>220</v>
      </c>
      <c r="C108" s="79"/>
      <c r="D108" s="79"/>
      <c r="E108" s="80" t="e">
        <f>D108/C108*100</f>
        <v>#DIV/0!</v>
      </c>
    </row>
    <row r="109" spans="1:5" ht="111.75" customHeight="1" hidden="1">
      <c r="A109" s="41" t="s">
        <v>256</v>
      </c>
      <c r="B109" s="42" t="s">
        <v>255</v>
      </c>
      <c r="C109" s="79"/>
      <c r="D109" s="79"/>
      <c r="E109" s="80" t="e">
        <f>D109/C109*100</f>
        <v>#DIV/0!</v>
      </c>
    </row>
    <row r="110" spans="1:5" ht="118.5" customHeight="1" hidden="1">
      <c r="A110" s="41" t="s">
        <v>262</v>
      </c>
      <c r="B110" s="42" t="s">
        <v>261</v>
      </c>
      <c r="C110" s="79"/>
      <c r="D110" s="79"/>
      <c r="E110" s="80" t="e">
        <f>D110/C110*100</f>
        <v>#DIV/0!</v>
      </c>
    </row>
    <row r="111" spans="1:5" ht="49.5" customHeight="1" hidden="1">
      <c r="A111" s="41" t="s">
        <v>180</v>
      </c>
      <c r="B111" s="42" t="s">
        <v>169</v>
      </c>
      <c r="C111" s="79"/>
      <c r="D111" s="79"/>
      <c r="E111" s="80" t="e">
        <f t="shared" si="2"/>
        <v>#DIV/0!</v>
      </c>
    </row>
    <row r="112" spans="1:5" ht="49.5" customHeight="1" hidden="1">
      <c r="A112" s="41" t="s">
        <v>270</v>
      </c>
      <c r="B112" s="42" t="s">
        <v>271</v>
      </c>
      <c r="C112" s="79"/>
      <c r="D112" s="79"/>
      <c r="E112" s="80" t="e">
        <f>D112/C112*100</f>
        <v>#DIV/0!</v>
      </c>
    </row>
    <row r="113" spans="1:5" ht="3" customHeight="1" hidden="1">
      <c r="A113" s="41" t="s">
        <v>177</v>
      </c>
      <c r="B113" s="42" t="s">
        <v>178</v>
      </c>
      <c r="C113" s="79">
        <f>C116</f>
        <v>508</v>
      </c>
      <c r="D113" s="79">
        <f>D116</f>
        <v>508</v>
      </c>
      <c r="E113" s="80">
        <f t="shared" si="2"/>
        <v>100</v>
      </c>
    </row>
    <row r="114" spans="1:5" ht="99.75" customHeight="1">
      <c r="A114" s="41" t="s">
        <v>345</v>
      </c>
      <c r="B114" s="42" t="s">
        <v>344</v>
      </c>
      <c r="C114" s="79">
        <v>20521.8</v>
      </c>
      <c r="D114" s="79">
        <v>15020</v>
      </c>
      <c r="E114" s="80">
        <f>D114/C114*100</f>
        <v>73.19046087575164</v>
      </c>
    </row>
    <row r="115" spans="1:5" ht="21" customHeight="1" hidden="1">
      <c r="A115" s="41" t="s">
        <v>180</v>
      </c>
      <c r="B115" s="42" t="s">
        <v>346</v>
      </c>
      <c r="C115" s="79"/>
      <c r="D115" s="79">
        <v>0</v>
      </c>
      <c r="E115" s="80" t="e">
        <f>D115/C115*100</f>
        <v>#DIV/0!</v>
      </c>
    </row>
    <row r="116" spans="1:5" ht="35.25" customHeight="1">
      <c r="A116" s="41" t="s">
        <v>179</v>
      </c>
      <c r="B116" s="42" t="s">
        <v>298</v>
      </c>
      <c r="C116" s="79">
        <v>508</v>
      </c>
      <c r="D116" s="79">
        <v>508</v>
      </c>
      <c r="E116" s="80">
        <f>D116/C116*100</f>
        <v>100</v>
      </c>
    </row>
    <row r="117" spans="1:5" ht="66" customHeight="1">
      <c r="A117" s="41" t="s">
        <v>278</v>
      </c>
      <c r="B117" s="42" t="s">
        <v>297</v>
      </c>
      <c r="C117" s="79">
        <v>347.37142</v>
      </c>
      <c r="D117" s="79">
        <v>347.37142</v>
      </c>
      <c r="E117" s="80">
        <f>D117/C117*100</f>
        <v>100</v>
      </c>
    </row>
    <row r="118" spans="1:5" ht="69" customHeight="1">
      <c r="A118" s="41" t="s">
        <v>172</v>
      </c>
      <c r="B118" s="42" t="s">
        <v>299</v>
      </c>
      <c r="C118" s="79">
        <v>-1283.57891</v>
      </c>
      <c r="D118" s="79">
        <v>-1283.57891</v>
      </c>
      <c r="E118" s="80">
        <f>D118/C118*100</f>
        <v>100</v>
      </c>
    </row>
    <row r="119" spans="1:5" ht="30.75" customHeight="1">
      <c r="A119" s="41" t="s">
        <v>149</v>
      </c>
      <c r="B119" s="42" t="s">
        <v>150</v>
      </c>
      <c r="C119" s="79">
        <f>C16+C76</f>
        <v>1010030.8646499999</v>
      </c>
      <c r="D119" s="79">
        <f>D16+D76</f>
        <v>748818.66482</v>
      </c>
      <c r="E119" s="80">
        <f t="shared" si="2"/>
        <v>74.13819626982227</v>
      </c>
    </row>
    <row r="120" spans="1:5" ht="18.75" customHeight="1" hidden="1">
      <c r="A120" s="14" t="s">
        <v>151</v>
      </c>
      <c r="B120" s="15" t="s">
        <v>152</v>
      </c>
      <c r="C120" s="82">
        <v>325632</v>
      </c>
      <c r="D120" s="82">
        <v>77371</v>
      </c>
      <c r="E120" s="83"/>
    </row>
    <row r="121" spans="1:5" ht="33" customHeight="1" hidden="1">
      <c r="A121" s="7"/>
      <c r="B121" s="10"/>
      <c r="C121" s="84"/>
      <c r="D121" s="85"/>
      <c r="E121" s="83"/>
    </row>
    <row r="122" spans="1:5" ht="15">
      <c r="A122" s="78"/>
      <c r="B122" s="78"/>
      <c r="C122" s="86"/>
      <c r="D122" s="86"/>
      <c r="E122" s="83"/>
    </row>
    <row r="123" spans="1:5" ht="15">
      <c r="A123" s="78"/>
      <c r="B123" s="78"/>
      <c r="C123" s="87"/>
      <c r="D123" s="87"/>
      <c r="E123" s="83"/>
    </row>
    <row r="124" spans="1:5" ht="15.75">
      <c r="A124" s="69"/>
      <c r="B124" s="78"/>
      <c r="C124" s="86"/>
      <c r="D124" s="86"/>
      <c r="E124" s="83"/>
    </row>
    <row r="125" spans="1:5" ht="15">
      <c r="A125" s="78"/>
      <c r="B125" s="78"/>
      <c r="C125" s="86"/>
      <c r="D125" s="86"/>
      <c r="E125" s="83"/>
    </row>
    <row r="126" spans="1:5" ht="15">
      <c r="A126" s="78"/>
      <c r="B126" s="78"/>
      <c r="C126" s="86"/>
      <c r="D126" s="86"/>
      <c r="E126" s="83"/>
    </row>
    <row r="127" spans="1:5" ht="15">
      <c r="A127" s="78"/>
      <c r="B127" s="78"/>
      <c r="C127" s="86"/>
      <c r="D127" s="86"/>
      <c r="E127" s="83"/>
    </row>
    <row r="128" spans="1:5" ht="15">
      <c r="A128" s="78"/>
      <c r="B128" s="78"/>
      <c r="C128" s="86"/>
      <c r="D128" s="86"/>
      <c r="E128" s="83"/>
    </row>
    <row r="129" spans="1:5" ht="15">
      <c r="A129" s="78"/>
      <c r="B129" s="78"/>
      <c r="C129" s="86"/>
      <c r="D129" s="86"/>
      <c r="E129" s="83"/>
    </row>
    <row r="130" spans="1:5" ht="15">
      <c r="A130" s="78"/>
      <c r="B130" s="78"/>
      <c r="C130" s="86"/>
      <c r="D130" s="86"/>
      <c r="E130" s="83"/>
    </row>
    <row r="131" spans="1:5" ht="12.75">
      <c r="A131" s="78"/>
      <c r="B131" s="78"/>
      <c r="C131" s="86"/>
      <c r="D131" s="86"/>
      <c r="E131" s="86"/>
    </row>
    <row r="132" spans="1:5" ht="12.75">
      <c r="A132" s="78"/>
      <c r="B132" s="78"/>
      <c r="C132" s="86"/>
      <c r="D132" s="86"/>
      <c r="E132" s="86"/>
    </row>
    <row r="133" spans="1:5" ht="12.75">
      <c r="A133" s="78"/>
      <c r="B133" s="78"/>
      <c r="C133" s="86"/>
      <c r="D133" s="86"/>
      <c r="E133" s="86"/>
    </row>
    <row r="134" spans="1:5" ht="12.75">
      <c r="A134" s="78"/>
      <c r="B134" s="78"/>
      <c r="C134" s="86"/>
      <c r="D134" s="86"/>
      <c r="E134" s="86"/>
    </row>
    <row r="135" spans="1:5" ht="12.75">
      <c r="A135" s="78"/>
      <c r="B135" s="78"/>
      <c r="C135" s="86"/>
      <c r="D135" s="86"/>
      <c r="E135" s="86"/>
    </row>
    <row r="136" spans="1:5" ht="12.75">
      <c r="A136" s="78"/>
      <c r="B136" s="78"/>
      <c r="C136" s="86"/>
      <c r="D136" s="86"/>
      <c r="E136" s="86"/>
    </row>
    <row r="137" spans="1:5" ht="12.75">
      <c r="A137" s="78"/>
      <c r="B137" s="78"/>
      <c r="C137" s="86"/>
      <c r="D137" s="86"/>
      <c r="E137" s="86"/>
    </row>
    <row r="138" spans="1:5" ht="12.75">
      <c r="A138" s="78"/>
      <c r="B138" s="78"/>
      <c r="C138" s="86"/>
      <c r="D138" s="86"/>
      <c r="E138" s="86"/>
    </row>
    <row r="139" spans="1:5" ht="12.75">
      <c r="A139" s="78"/>
      <c r="B139" s="78"/>
      <c r="C139" s="86"/>
      <c r="D139" s="86"/>
      <c r="E139" s="86"/>
    </row>
    <row r="140" spans="1:5" ht="12.75">
      <c r="A140" s="78"/>
      <c r="B140" s="78"/>
      <c r="C140" s="86"/>
      <c r="D140" s="86"/>
      <c r="E140" s="86"/>
    </row>
    <row r="141" spans="1:5" ht="12.75">
      <c r="A141" s="78"/>
      <c r="B141" s="78"/>
      <c r="C141" s="86"/>
      <c r="D141" s="86"/>
      <c r="E141" s="86"/>
    </row>
    <row r="142" spans="1:5" ht="12.75">
      <c r="A142" s="78"/>
      <c r="B142" s="78"/>
      <c r="C142" s="86"/>
      <c r="D142" s="86"/>
      <c r="E142" s="86"/>
    </row>
    <row r="143" spans="1:5" ht="12.75">
      <c r="A143" s="78"/>
      <c r="B143" s="78"/>
      <c r="C143" s="86"/>
      <c r="D143" s="86"/>
      <c r="E143" s="86"/>
    </row>
    <row r="144" spans="1:5" ht="12.75">
      <c r="A144" s="78"/>
      <c r="B144" s="78"/>
      <c r="C144" s="86"/>
      <c r="D144" s="86"/>
      <c r="E144" s="86"/>
    </row>
    <row r="145" spans="1:5" ht="12.75">
      <c r="A145" s="78"/>
      <c r="B145" s="78"/>
      <c r="C145" s="86"/>
      <c r="D145" s="86"/>
      <c r="E145" s="86"/>
    </row>
    <row r="146" spans="1:5" ht="12.75">
      <c r="A146" s="78"/>
      <c r="B146" s="78"/>
      <c r="C146" s="86"/>
      <c r="D146" s="86"/>
      <c r="E146" s="86"/>
    </row>
    <row r="147" spans="1:5" ht="12.75">
      <c r="A147" s="78"/>
      <c r="B147" s="78"/>
      <c r="C147" s="86"/>
      <c r="D147" s="86"/>
      <c r="E147" s="86"/>
    </row>
    <row r="148" spans="1:5" ht="12.75">
      <c r="A148" s="78"/>
      <c r="B148" s="78"/>
      <c r="C148" s="86"/>
      <c r="D148" s="86"/>
      <c r="E148" s="86"/>
    </row>
    <row r="149" spans="1:5" ht="12.75">
      <c r="A149" s="78"/>
      <c r="B149" s="78"/>
      <c r="C149" s="86"/>
      <c r="D149" s="86"/>
      <c r="E149" s="86"/>
    </row>
    <row r="150" spans="1:5" ht="12.75">
      <c r="A150" s="78"/>
      <c r="B150" s="78"/>
      <c r="C150" s="86"/>
      <c r="D150" s="86"/>
      <c r="E150" s="86"/>
    </row>
    <row r="151" spans="3:5" ht="12.75">
      <c r="C151" s="88"/>
      <c r="D151" s="88"/>
      <c r="E151" s="88"/>
    </row>
    <row r="152" spans="3:5" ht="12.75">
      <c r="C152" s="88"/>
      <c r="D152" s="88"/>
      <c r="E152" s="88"/>
    </row>
    <row r="153" spans="3:5" ht="12.75">
      <c r="C153" s="88"/>
      <c r="D153" s="88"/>
      <c r="E153" s="88"/>
    </row>
    <row r="154" spans="3:5" ht="12.75">
      <c r="C154" s="88"/>
      <c r="D154" s="88"/>
      <c r="E154" s="88"/>
    </row>
    <row r="155" spans="3:5" ht="12.75">
      <c r="C155" s="88"/>
      <c r="D155" s="88"/>
      <c r="E155" s="88"/>
    </row>
    <row r="156" spans="3:5" ht="12.75">
      <c r="C156" s="88"/>
      <c r="D156" s="88"/>
      <c r="E156" s="88"/>
    </row>
    <row r="157" spans="3:5" ht="12.75">
      <c r="C157" s="88"/>
      <c r="D157" s="88"/>
      <c r="E157" s="88"/>
    </row>
    <row r="158" spans="3:5" ht="12.75">
      <c r="C158" s="88"/>
      <c r="D158" s="88"/>
      <c r="E158" s="88"/>
    </row>
    <row r="159" spans="3:5" ht="12.75">
      <c r="C159" s="88"/>
      <c r="D159" s="88"/>
      <c r="E159" s="88"/>
    </row>
    <row r="160" spans="3:5" ht="12.75">
      <c r="C160" s="88"/>
      <c r="D160" s="88"/>
      <c r="E160" s="88"/>
    </row>
    <row r="161" spans="3:5" ht="12.75">
      <c r="C161" s="88"/>
      <c r="D161" s="88"/>
      <c r="E161" s="88"/>
    </row>
    <row r="162" spans="3:5" ht="12.75">
      <c r="C162" s="88"/>
      <c r="D162" s="88"/>
      <c r="E162" s="88"/>
    </row>
    <row r="163" spans="3:5" ht="12.75">
      <c r="C163" s="88"/>
      <c r="D163" s="88"/>
      <c r="E163" s="88"/>
    </row>
    <row r="164" spans="3:5" ht="12.75">
      <c r="C164" s="88"/>
      <c r="D164" s="88"/>
      <c r="E164" s="88"/>
    </row>
    <row r="165" spans="3:5" ht="12.75">
      <c r="C165" s="88"/>
      <c r="D165" s="88"/>
      <c r="E165" s="88"/>
    </row>
    <row r="166" spans="3:5" ht="12.75">
      <c r="C166" s="88"/>
      <c r="D166" s="88"/>
      <c r="E166" s="88"/>
    </row>
    <row r="167" spans="3:5" ht="12.75">
      <c r="C167" s="88"/>
      <c r="D167" s="88"/>
      <c r="E167" s="88"/>
    </row>
    <row r="168" spans="3:5" ht="12.75">
      <c r="C168" s="88"/>
      <c r="D168" s="88"/>
      <c r="E168" s="88"/>
    </row>
    <row r="169" spans="3:5" ht="12.75">
      <c r="C169" s="88"/>
      <c r="D169" s="88"/>
      <c r="E169" s="88"/>
    </row>
    <row r="170" spans="3:5" ht="12.75">
      <c r="C170" s="88"/>
      <c r="D170" s="88"/>
      <c r="E170" s="88"/>
    </row>
    <row r="171" spans="3:5" ht="12.75">
      <c r="C171" s="88"/>
      <c r="D171" s="88"/>
      <c r="E171" s="88"/>
    </row>
    <row r="172" spans="3:5" ht="12.75">
      <c r="C172" s="88"/>
      <c r="D172" s="88"/>
      <c r="E172" s="88"/>
    </row>
    <row r="173" spans="3:5" ht="12.75">
      <c r="C173" s="88"/>
      <c r="D173" s="88"/>
      <c r="E173" s="88"/>
    </row>
    <row r="174" spans="3:5" ht="12.75">
      <c r="C174" s="88"/>
      <c r="D174" s="88"/>
      <c r="E174" s="88"/>
    </row>
    <row r="175" spans="3:5" ht="12.75">
      <c r="C175" s="88"/>
      <c r="D175" s="88"/>
      <c r="E175" s="88"/>
    </row>
    <row r="176" spans="3:5" ht="12.75">
      <c r="C176" s="88"/>
      <c r="D176" s="88"/>
      <c r="E176" s="88"/>
    </row>
    <row r="177" spans="3:5" ht="12.75">
      <c r="C177" s="88"/>
      <c r="D177" s="88"/>
      <c r="E177" s="88"/>
    </row>
    <row r="178" spans="3:5" ht="12.75">
      <c r="C178" s="88"/>
      <c r="D178" s="88"/>
      <c r="E178" s="88"/>
    </row>
    <row r="179" spans="3:5" ht="12.75">
      <c r="C179" s="88"/>
      <c r="D179" s="88"/>
      <c r="E179" s="88"/>
    </row>
    <row r="180" spans="3:5" ht="12.75">
      <c r="C180" s="88"/>
      <c r="D180" s="88"/>
      <c r="E180" s="88"/>
    </row>
    <row r="181" spans="3:5" ht="12.75">
      <c r="C181" s="88"/>
      <c r="D181" s="88"/>
      <c r="E181" s="88"/>
    </row>
    <row r="182" spans="3:5" ht="12.75">
      <c r="C182" s="88"/>
      <c r="D182" s="88"/>
      <c r="E182" s="88"/>
    </row>
    <row r="183" spans="3:5" ht="12.75">
      <c r="C183" s="88"/>
      <c r="D183" s="88"/>
      <c r="E183" s="88"/>
    </row>
    <row r="184" spans="3:5" ht="12.75">
      <c r="C184" s="88"/>
      <c r="D184" s="88"/>
      <c r="E184" s="88"/>
    </row>
    <row r="185" spans="3:5" ht="12.75">
      <c r="C185" s="88"/>
      <c r="D185" s="88"/>
      <c r="E185" s="88"/>
    </row>
    <row r="186" spans="3:5" ht="12.75">
      <c r="C186" s="88"/>
      <c r="D186" s="88"/>
      <c r="E186" s="88"/>
    </row>
    <row r="187" spans="3:5" ht="12.75">
      <c r="C187" s="88"/>
      <c r="D187" s="88"/>
      <c r="E187" s="88"/>
    </row>
    <row r="188" spans="3:5" ht="12.75">
      <c r="C188" s="88"/>
      <c r="D188" s="88"/>
      <c r="E188" s="88"/>
    </row>
    <row r="189" spans="3:5" ht="12.75">
      <c r="C189" s="88"/>
      <c r="D189" s="88"/>
      <c r="E189" s="88"/>
    </row>
    <row r="190" spans="3:5" ht="12.75">
      <c r="C190" s="88"/>
      <c r="D190" s="88"/>
      <c r="E190" s="88"/>
    </row>
    <row r="191" spans="3:5" ht="12.75">
      <c r="C191" s="88"/>
      <c r="D191" s="88"/>
      <c r="E191" s="88"/>
    </row>
    <row r="192" spans="3:5" ht="12.75">
      <c r="C192" s="88"/>
      <c r="D192" s="88"/>
      <c r="E192" s="88"/>
    </row>
    <row r="193" spans="3:5" ht="12.75">
      <c r="C193" s="88"/>
      <c r="D193" s="88"/>
      <c r="E193" s="88"/>
    </row>
    <row r="194" spans="3:5" ht="12.75">
      <c r="C194" s="88"/>
      <c r="D194" s="88"/>
      <c r="E194" s="88"/>
    </row>
    <row r="195" spans="3:5" ht="12.75">
      <c r="C195" s="88"/>
      <c r="D195" s="88"/>
      <c r="E195" s="88"/>
    </row>
    <row r="196" spans="3:5" ht="12.75">
      <c r="C196" s="88"/>
      <c r="D196" s="88"/>
      <c r="E196" s="88"/>
    </row>
    <row r="197" spans="3:5" ht="12.75">
      <c r="C197" s="88"/>
      <c r="D197" s="88"/>
      <c r="E197" s="88"/>
    </row>
    <row r="198" spans="3:5" ht="12.75">
      <c r="C198" s="88"/>
      <c r="D198" s="88"/>
      <c r="E198" s="88"/>
    </row>
    <row r="199" spans="3:5" ht="12.75">
      <c r="C199" s="88"/>
      <c r="D199" s="88"/>
      <c r="E199" s="88"/>
    </row>
    <row r="200" spans="3:5" ht="12.75">
      <c r="C200" s="88"/>
      <c r="D200" s="88"/>
      <c r="E200" s="88"/>
    </row>
    <row r="201" spans="3:5" ht="12.75">
      <c r="C201" s="88"/>
      <c r="D201" s="88"/>
      <c r="E201" s="88"/>
    </row>
    <row r="202" spans="3:5" ht="12.75">
      <c r="C202" s="88"/>
      <c r="D202" s="88"/>
      <c r="E202" s="88"/>
    </row>
    <row r="203" spans="3:5" ht="12.75">
      <c r="C203" s="88"/>
      <c r="D203" s="88"/>
      <c r="E203" s="88"/>
    </row>
    <row r="204" spans="3:5" ht="12.75">
      <c r="C204" s="88"/>
      <c r="D204" s="88"/>
      <c r="E204" s="88"/>
    </row>
    <row r="205" spans="3:5" ht="12.75">
      <c r="C205" s="88"/>
      <c r="D205" s="88"/>
      <c r="E205" s="88"/>
    </row>
    <row r="206" spans="3:5" ht="12.75">
      <c r="C206" s="88"/>
      <c r="D206" s="88"/>
      <c r="E206" s="88"/>
    </row>
    <row r="207" spans="3:5" ht="12.75">
      <c r="C207" s="88"/>
      <c r="D207" s="88"/>
      <c r="E207" s="88"/>
    </row>
    <row r="208" spans="3:5" ht="12.75">
      <c r="C208" s="88"/>
      <c r="D208" s="88"/>
      <c r="E208" s="88"/>
    </row>
    <row r="209" spans="3:5" ht="12.75">
      <c r="C209" s="88"/>
      <c r="D209" s="88"/>
      <c r="E209" s="88"/>
    </row>
    <row r="210" spans="3:5" ht="12.75">
      <c r="C210" s="88"/>
      <c r="D210" s="88"/>
      <c r="E210" s="88"/>
    </row>
    <row r="211" spans="3:5" ht="12.75">
      <c r="C211" s="88"/>
      <c r="D211" s="88"/>
      <c r="E211" s="88"/>
    </row>
    <row r="212" spans="3:5" ht="12.75">
      <c r="C212" s="88"/>
      <c r="D212" s="88"/>
      <c r="E212" s="88"/>
    </row>
  </sheetData>
  <sheetProtection/>
  <mergeCells count="7">
    <mergeCell ref="C2:E2"/>
    <mergeCell ref="A13:A14"/>
    <mergeCell ref="B13:B14"/>
    <mergeCell ref="A6:E6"/>
    <mergeCell ref="A7:E7"/>
    <mergeCell ref="A8:E8"/>
    <mergeCell ref="A10:E10"/>
  </mergeCells>
  <printOptions/>
  <pageMargins left="1.1811023622047245" right="0.6889763779527559" top="0.7874015748031497" bottom="0.7874015748031497" header="0.15748031496062992" footer="0.1968503937007874"/>
  <pageSetup fitToHeight="6" fitToWidth="1" horizontalDpi="600" verticalDpi="600" orientation="portrait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43">
      <selection activeCell="C6" sqref="C6:E55"/>
    </sheetView>
  </sheetViews>
  <sheetFormatPr defaultColWidth="9.00390625" defaultRowHeight="12.75"/>
  <cols>
    <col min="1" max="1" width="45.375" style="0" customWidth="1"/>
    <col min="2" max="2" width="28.875" style="0" customWidth="1"/>
    <col min="3" max="3" width="21.75390625" style="0" customWidth="1"/>
    <col min="4" max="4" width="19.375" style="0" customWidth="1"/>
    <col min="5" max="5" width="17.875" style="0" customWidth="1"/>
    <col min="6" max="6" width="19.375" style="0" customWidth="1"/>
  </cols>
  <sheetData>
    <row r="1" spans="1:4" ht="15">
      <c r="A1" s="17"/>
      <c r="B1" s="18"/>
      <c r="C1" s="18"/>
      <c r="D1" s="18"/>
    </row>
    <row r="2" spans="1:5" ht="24" customHeight="1">
      <c r="A2" s="89" t="s">
        <v>34</v>
      </c>
      <c r="B2" s="89"/>
      <c r="C2" s="89"/>
      <c r="D2" s="89"/>
      <c r="E2" s="89"/>
    </row>
    <row r="3" spans="1:5" ht="16.5" thickBot="1">
      <c r="A3" s="31"/>
      <c r="B3" s="31"/>
      <c r="C3" s="33"/>
      <c r="D3" s="55" t="s">
        <v>144</v>
      </c>
      <c r="E3" s="29"/>
    </row>
    <row r="4" spans="1:5" s="2" customFormat="1" ht="85.5" customHeight="1">
      <c r="A4" s="90" t="s">
        <v>160</v>
      </c>
      <c r="B4" s="91" t="s">
        <v>80</v>
      </c>
      <c r="C4" s="92" t="s">
        <v>33</v>
      </c>
      <c r="D4" s="92" t="s">
        <v>77</v>
      </c>
      <c r="E4" s="93" t="s">
        <v>31</v>
      </c>
    </row>
    <row r="5" spans="1:5" s="2" customFormat="1" ht="16.5" thickBot="1">
      <c r="A5" s="56">
        <v>1</v>
      </c>
      <c r="B5" s="57" t="s">
        <v>79</v>
      </c>
      <c r="C5" s="58">
        <v>3</v>
      </c>
      <c r="D5" s="59">
        <v>4</v>
      </c>
      <c r="E5" s="60">
        <v>5</v>
      </c>
    </row>
    <row r="6" spans="1:6" s="2" customFormat="1" ht="15" customHeight="1">
      <c r="A6" s="94" t="s">
        <v>153</v>
      </c>
      <c r="B6" s="50" t="s">
        <v>154</v>
      </c>
      <c r="C6" s="96">
        <f>SUM(C7:C13)</f>
        <v>98073.49749000001</v>
      </c>
      <c r="D6" s="96">
        <f>SUM(D7:D13)</f>
        <v>71296.66922000001</v>
      </c>
      <c r="E6" s="80">
        <f aca="true" t="shared" si="0" ref="E6:E13">D6/C6*100</f>
        <v>72.69718226095661</v>
      </c>
      <c r="F6" s="19"/>
    </row>
    <row r="7" spans="1:5" s="2" customFormat="1" ht="51" customHeight="1">
      <c r="A7" s="46" t="s">
        <v>355</v>
      </c>
      <c r="B7" s="42" t="s">
        <v>155</v>
      </c>
      <c r="C7" s="79">
        <v>2644.35948</v>
      </c>
      <c r="D7" s="79">
        <v>2480.66757</v>
      </c>
      <c r="E7" s="80">
        <f t="shared" si="0"/>
        <v>93.80977090149635</v>
      </c>
    </row>
    <row r="8" spans="1:6" s="2" customFormat="1" ht="65.25" customHeight="1">
      <c r="A8" s="46" t="s">
        <v>156</v>
      </c>
      <c r="B8" s="42" t="s">
        <v>157</v>
      </c>
      <c r="C8" s="79">
        <v>500</v>
      </c>
      <c r="D8" s="79">
        <v>474.59585</v>
      </c>
      <c r="E8" s="80">
        <f t="shared" si="0"/>
        <v>94.91917</v>
      </c>
      <c r="F8" s="9"/>
    </row>
    <row r="9" spans="1:6" s="2" customFormat="1" ht="78.75">
      <c r="A9" s="46" t="s">
        <v>158</v>
      </c>
      <c r="B9" s="42" t="s">
        <v>159</v>
      </c>
      <c r="C9" s="79">
        <v>52399.33198</v>
      </c>
      <c r="D9" s="79">
        <v>44687.08845</v>
      </c>
      <c r="E9" s="80">
        <f t="shared" si="0"/>
        <v>85.28179036148087</v>
      </c>
      <c r="F9" s="24"/>
    </row>
    <row r="10" spans="1:6" s="2" customFormat="1" ht="45.75" customHeight="1">
      <c r="A10" s="46" t="s">
        <v>176</v>
      </c>
      <c r="B10" s="42" t="s">
        <v>175</v>
      </c>
      <c r="C10" s="79">
        <v>20073.263</v>
      </c>
      <c r="D10" s="79">
        <v>14529.26618</v>
      </c>
      <c r="E10" s="80">
        <f t="shared" si="0"/>
        <v>72.38118775208595</v>
      </c>
      <c r="F10" s="9"/>
    </row>
    <row r="11" spans="1:6" s="2" customFormat="1" ht="33" customHeight="1">
      <c r="A11" s="46" t="s">
        <v>244</v>
      </c>
      <c r="B11" s="42" t="s">
        <v>245</v>
      </c>
      <c r="C11" s="79">
        <v>364.1482</v>
      </c>
      <c r="D11" s="79">
        <v>364.1482</v>
      </c>
      <c r="E11" s="80">
        <f>D11/C11*100</f>
        <v>100</v>
      </c>
      <c r="F11" s="9"/>
    </row>
    <row r="12" spans="1:5" s="2" customFormat="1" ht="22.5" customHeight="1">
      <c r="A12" s="46" t="s">
        <v>163</v>
      </c>
      <c r="B12" s="42" t="s">
        <v>162</v>
      </c>
      <c r="C12" s="79">
        <v>393.59637</v>
      </c>
      <c r="D12" s="79">
        <v>0</v>
      </c>
      <c r="E12" s="80">
        <f t="shared" si="0"/>
        <v>0</v>
      </c>
    </row>
    <row r="13" spans="1:5" s="2" customFormat="1" ht="24" customHeight="1" thickBot="1">
      <c r="A13" s="47" t="s">
        <v>30</v>
      </c>
      <c r="B13" s="48" t="s">
        <v>200</v>
      </c>
      <c r="C13" s="97">
        <v>21698.79846</v>
      </c>
      <c r="D13" s="97">
        <v>8760.90297</v>
      </c>
      <c r="E13" s="80">
        <f t="shared" si="0"/>
        <v>40.37506033410109</v>
      </c>
    </row>
    <row r="14" spans="1:5" s="2" customFormat="1" ht="0.75" customHeight="1" hidden="1" thickBot="1">
      <c r="A14" s="94" t="s">
        <v>202</v>
      </c>
      <c r="B14" s="50" t="s">
        <v>201</v>
      </c>
      <c r="C14" s="96">
        <f>C15</f>
        <v>0</v>
      </c>
      <c r="D14" s="96">
        <f>D15</f>
        <v>0</v>
      </c>
      <c r="E14" s="80" t="e">
        <f aca="true" t="shared" si="1" ref="E14:E19">D14/C14*100</f>
        <v>#DIV/0!</v>
      </c>
    </row>
    <row r="15" spans="1:5" s="2" customFormat="1" ht="32.25" customHeight="1" hidden="1" thickBot="1">
      <c r="A15" s="49" t="s">
        <v>203</v>
      </c>
      <c r="B15" s="50" t="s">
        <v>204</v>
      </c>
      <c r="C15" s="96"/>
      <c r="D15" s="96">
        <v>0</v>
      </c>
      <c r="E15" s="80" t="e">
        <f t="shared" si="1"/>
        <v>#DIV/0!</v>
      </c>
    </row>
    <row r="16" spans="1:5" s="2" customFormat="1" ht="32.25" customHeight="1">
      <c r="A16" s="94" t="s">
        <v>0</v>
      </c>
      <c r="B16" s="50" t="s">
        <v>1</v>
      </c>
      <c r="C16" s="96">
        <f>SUM(C17:C18)</f>
        <v>95</v>
      </c>
      <c r="D16" s="96">
        <f>SUM(D18)</f>
        <v>85.222</v>
      </c>
      <c r="E16" s="80">
        <f t="shared" si="1"/>
        <v>89.70736842105262</v>
      </c>
    </row>
    <row r="17" spans="1:5" s="2" customFormat="1" ht="48" customHeight="1" hidden="1">
      <c r="A17" s="51" t="s">
        <v>319</v>
      </c>
      <c r="B17" s="42" t="s">
        <v>318</v>
      </c>
      <c r="C17" s="79">
        <v>0</v>
      </c>
      <c r="D17" s="79">
        <v>0</v>
      </c>
      <c r="E17" s="80" t="e">
        <f>D17/C17*100</f>
        <v>#DIV/0!</v>
      </c>
    </row>
    <row r="18" spans="1:5" s="2" customFormat="1" ht="22.5" customHeight="1">
      <c r="A18" s="51" t="s">
        <v>329</v>
      </c>
      <c r="B18" s="42" t="s">
        <v>328</v>
      </c>
      <c r="C18" s="79">
        <v>95</v>
      </c>
      <c r="D18" s="79">
        <v>85.222</v>
      </c>
      <c r="E18" s="80">
        <f>D18/C18*100</f>
        <v>89.70736842105262</v>
      </c>
    </row>
    <row r="19" spans="1:6" s="2" customFormat="1" ht="15.75">
      <c r="A19" s="53" t="s">
        <v>2</v>
      </c>
      <c r="B19" s="54" t="s">
        <v>3</v>
      </c>
      <c r="C19" s="98">
        <f>SUM(C20:C24)</f>
        <v>80444.13097</v>
      </c>
      <c r="D19" s="98">
        <f>SUM(D20:D24)</f>
        <v>59259.45012</v>
      </c>
      <c r="E19" s="80">
        <f t="shared" si="1"/>
        <v>73.66534936165773</v>
      </c>
      <c r="F19" s="19"/>
    </row>
    <row r="20" spans="1:5" s="2" customFormat="1" ht="16.5" customHeight="1">
      <c r="A20" s="46" t="s">
        <v>205</v>
      </c>
      <c r="B20" s="42" t="s">
        <v>4</v>
      </c>
      <c r="C20" s="79">
        <v>160</v>
      </c>
      <c r="D20" s="79">
        <v>113.5</v>
      </c>
      <c r="E20" s="80">
        <f aca="true" t="shared" si="2" ref="E20:E27">D20/C20*100</f>
        <v>70.9375</v>
      </c>
    </row>
    <row r="21" spans="1:5" s="2" customFormat="1" ht="16.5" customHeight="1">
      <c r="A21" s="46" t="s">
        <v>5</v>
      </c>
      <c r="B21" s="42" t="s">
        <v>6</v>
      </c>
      <c r="C21" s="79">
        <v>31008.91789</v>
      </c>
      <c r="D21" s="79">
        <v>26695.31749</v>
      </c>
      <c r="E21" s="80">
        <f t="shared" si="2"/>
        <v>86.08916178467781</v>
      </c>
    </row>
    <row r="22" spans="1:5" s="2" customFormat="1" ht="17.25" customHeight="1" thickBot="1">
      <c r="A22" s="47" t="s">
        <v>7</v>
      </c>
      <c r="B22" s="48" t="s">
        <v>8</v>
      </c>
      <c r="C22" s="97">
        <v>43640.60038</v>
      </c>
      <c r="D22" s="97">
        <v>28538.92729</v>
      </c>
      <c r="E22" s="80">
        <f t="shared" si="2"/>
        <v>65.39535900399544</v>
      </c>
    </row>
    <row r="23" spans="1:5" s="2" customFormat="1" ht="17.25" customHeight="1" thickBot="1">
      <c r="A23" s="52" t="s">
        <v>301</v>
      </c>
      <c r="B23" s="48" t="s">
        <v>300</v>
      </c>
      <c r="C23" s="99">
        <v>550.0267</v>
      </c>
      <c r="D23" s="99">
        <v>406.7424</v>
      </c>
      <c r="E23" s="80">
        <f>D23/C23*100</f>
        <v>73.94957372069392</v>
      </c>
    </row>
    <row r="24" spans="1:5" s="2" customFormat="1" ht="30.75" customHeight="1" thickBot="1">
      <c r="A24" s="52" t="s">
        <v>170</v>
      </c>
      <c r="B24" s="48" t="s">
        <v>171</v>
      </c>
      <c r="C24" s="99">
        <v>5084.586</v>
      </c>
      <c r="D24" s="99">
        <v>3504.96294</v>
      </c>
      <c r="E24" s="80">
        <f t="shared" si="2"/>
        <v>68.93310369811819</v>
      </c>
    </row>
    <row r="25" spans="1:6" s="2" customFormat="1" ht="18.75" customHeight="1">
      <c r="A25" s="53" t="s">
        <v>9</v>
      </c>
      <c r="B25" s="54" t="s">
        <v>10</v>
      </c>
      <c r="C25" s="98">
        <f>SUM(C26:C29)</f>
        <v>31562.300569999996</v>
      </c>
      <c r="D25" s="98">
        <f>SUM(D26:D29)</f>
        <v>21488.0955</v>
      </c>
      <c r="E25" s="80">
        <f t="shared" si="2"/>
        <v>68.08152483163556</v>
      </c>
      <c r="F25" s="19"/>
    </row>
    <row r="26" spans="1:6" s="2" customFormat="1" ht="18.75" customHeight="1">
      <c r="A26" s="53" t="s">
        <v>243</v>
      </c>
      <c r="B26" s="42" t="s">
        <v>242</v>
      </c>
      <c r="C26" s="98">
        <v>2631.92565</v>
      </c>
      <c r="D26" s="98">
        <v>1812.57696</v>
      </c>
      <c r="E26" s="80">
        <f t="shared" si="2"/>
        <v>68.86885121545892</v>
      </c>
      <c r="F26" s="19"/>
    </row>
    <row r="27" spans="1:5" s="2" customFormat="1" ht="15.75">
      <c r="A27" s="46" t="s">
        <v>11</v>
      </c>
      <c r="B27" s="42" t="s">
        <v>12</v>
      </c>
      <c r="C27" s="79">
        <v>10264.577</v>
      </c>
      <c r="D27" s="79">
        <v>8850.69012</v>
      </c>
      <c r="E27" s="80">
        <f t="shared" si="2"/>
        <v>86.22557091246917</v>
      </c>
    </row>
    <row r="28" spans="1:5" s="2" customFormat="1" ht="18.75" customHeight="1">
      <c r="A28" s="46" t="s">
        <v>206</v>
      </c>
      <c r="B28" s="42" t="s">
        <v>207</v>
      </c>
      <c r="C28" s="79">
        <v>12597.99792</v>
      </c>
      <c r="D28" s="79">
        <v>6791.84272</v>
      </c>
      <c r="E28" s="80">
        <f>D28/C28*100</f>
        <v>53.912080023585204</v>
      </c>
    </row>
    <row r="29" spans="1:5" s="2" customFormat="1" ht="32.25" thickBot="1">
      <c r="A29" s="47" t="s">
        <v>13</v>
      </c>
      <c r="B29" s="48" t="s">
        <v>14</v>
      </c>
      <c r="C29" s="97">
        <v>6067.8</v>
      </c>
      <c r="D29" s="97">
        <v>4032.9857</v>
      </c>
      <c r="E29" s="80">
        <f aca="true" t="shared" si="3" ref="E29:E55">D29/C29*100</f>
        <v>66.46536965621806</v>
      </c>
    </row>
    <row r="30" spans="1:6" s="2" customFormat="1" ht="15.75">
      <c r="A30" s="53" t="s">
        <v>15</v>
      </c>
      <c r="B30" s="54" t="s">
        <v>16</v>
      </c>
      <c r="C30" s="98">
        <f>SUM(C31:C35)</f>
        <v>570172.09754</v>
      </c>
      <c r="D30" s="98">
        <f>SUM(D31:D35)</f>
        <v>425687.95845999994</v>
      </c>
      <c r="E30" s="80">
        <f t="shared" si="3"/>
        <v>74.65955635090266</v>
      </c>
      <c r="F30" s="19"/>
    </row>
    <row r="31" spans="1:5" s="2" customFormat="1" ht="17.25" customHeight="1">
      <c r="A31" s="46" t="s">
        <v>17</v>
      </c>
      <c r="B31" s="42" t="s">
        <v>18</v>
      </c>
      <c r="C31" s="79">
        <v>121338.98244</v>
      </c>
      <c r="D31" s="79">
        <v>91844.97214</v>
      </c>
      <c r="E31" s="80">
        <f t="shared" si="3"/>
        <v>75.69288145746214</v>
      </c>
    </row>
    <row r="32" spans="1:5" s="2" customFormat="1" ht="18.75" customHeight="1">
      <c r="A32" s="46" t="s">
        <v>19</v>
      </c>
      <c r="B32" s="42" t="s">
        <v>20</v>
      </c>
      <c r="C32" s="79">
        <v>356768.40611</v>
      </c>
      <c r="D32" s="79">
        <v>268620.38998</v>
      </c>
      <c r="E32" s="80">
        <f t="shared" si="3"/>
        <v>75.29265074474618</v>
      </c>
    </row>
    <row r="33" spans="1:5" s="2" customFormat="1" ht="18.75" customHeight="1">
      <c r="A33" s="46" t="s">
        <v>267</v>
      </c>
      <c r="B33" s="42" t="s">
        <v>268</v>
      </c>
      <c r="C33" s="79">
        <v>55855.15002</v>
      </c>
      <c r="D33" s="79">
        <v>40421.05987</v>
      </c>
      <c r="E33" s="80">
        <f>D33/C33*100</f>
        <v>72.36765070996401</v>
      </c>
    </row>
    <row r="34" spans="1:5" s="2" customFormat="1" ht="31.5">
      <c r="A34" s="46" t="s">
        <v>21</v>
      </c>
      <c r="B34" s="42" t="s">
        <v>22</v>
      </c>
      <c r="C34" s="79">
        <v>1264.83334</v>
      </c>
      <c r="D34" s="79">
        <v>881.37744</v>
      </c>
      <c r="E34" s="80">
        <f t="shared" si="3"/>
        <v>69.68328649527851</v>
      </c>
    </row>
    <row r="35" spans="1:5" s="2" customFormat="1" ht="16.5" customHeight="1" thickBot="1">
      <c r="A35" s="47" t="s">
        <v>23</v>
      </c>
      <c r="B35" s="48" t="s">
        <v>24</v>
      </c>
      <c r="C35" s="97">
        <v>34944.72563</v>
      </c>
      <c r="D35" s="97">
        <v>23920.15903</v>
      </c>
      <c r="E35" s="80">
        <f t="shared" si="3"/>
        <v>68.45141462339762</v>
      </c>
    </row>
    <row r="36" spans="1:6" s="2" customFormat="1" ht="31.5">
      <c r="A36" s="53" t="s">
        <v>25</v>
      </c>
      <c r="B36" s="54" t="s">
        <v>26</v>
      </c>
      <c r="C36" s="98">
        <f>C37+C38</f>
        <v>140445.91316</v>
      </c>
      <c r="D36" s="98">
        <f>SUM(D37:D38)</f>
        <v>107788.99046</v>
      </c>
      <c r="E36" s="80">
        <f t="shared" si="3"/>
        <v>76.74768744406518</v>
      </c>
      <c r="F36" s="19"/>
    </row>
    <row r="37" spans="1:5" s="2" customFormat="1" ht="15.75">
      <c r="A37" s="46" t="s">
        <v>27</v>
      </c>
      <c r="B37" s="42" t="s">
        <v>28</v>
      </c>
      <c r="C37" s="79">
        <v>112841.31316</v>
      </c>
      <c r="D37" s="79">
        <v>84007.09159</v>
      </c>
      <c r="E37" s="80">
        <f t="shared" si="3"/>
        <v>74.44710561891868</v>
      </c>
    </row>
    <row r="38" spans="1:5" s="2" customFormat="1" ht="32.25" thickBot="1">
      <c r="A38" s="46" t="s">
        <v>254</v>
      </c>
      <c r="B38" s="42" t="s">
        <v>253</v>
      </c>
      <c r="C38" s="79">
        <v>27604.6</v>
      </c>
      <c r="D38" s="79">
        <v>23781.89887</v>
      </c>
      <c r="E38" s="80">
        <f>D38/C38*100</f>
        <v>86.15194159669042</v>
      </c>
    </row>
    <row r="39" spans="1:6" s="2" customFormat="1" ht="15.75">
      <c r="A39" s="94" t="s">
        <v>208</v>
      </c>
      <c r="B39" s="50" t="s">
        <v>29</v>
      </c>
      <c r="C39" s="96">
        <f>SUM(C40:C41)</f>
        <v>47</v>
      </c>
      <c r="D39" s="96">
        <f>D40</f>
        <v>15</v>
      </c>
      <c r="E39" s="80">
        <f t="shared" si="3"/>
        <v>31.914893617021278</v>
      </c>
      <c r="F39" s="19"/>
    </row>
    <row r="40" spans="1:6" s="2" customFormat="1" ht="16.5" thickBot="1">
      <c r="A40" s="47" t="s">
        <v>246</v>
      </c>
      <c r="B40" s="48" t="s">
        <v>247</v>
      </c>
      <c r="C40" s="97">
        <v>47</v>
      </c>
      <c r="D40" s="97">
        <v>15</v>
      </c>
      <c r="E40" s="80">
        <f>D40/C40*100</f>
        <v>31.914893617021278</v>
      </c>
      <c r="F40" s="19"/>
    </row>
    <row r="41" spans="1:5" s="2" customFormat="1" ht="16.5" hidden="1" thickBot="1">
      <c r="A41" s="47" t="s">
        <v>209</v>
      </c>
      <c r="B41" s="48" t="s">
        <v>210</v>
      </c>
      <c r="C41" s="97"/>
      <c r="D41" s="97"/>
      <c r="E41" s="80"/>
    </row>
    <row r="42" spans="1:6" s="2" customFormat="1" ht="15.75">
      <c r="A42" s="53" t="s">
        <v>36</v>
      </c>
      <c r="B42" s="54" t="s">
        <v>37</v>
      </c>
      <c r="C42" s="98">
        <f>SUM(C43:C45)</f>
        <v>38687.0742</v>
      </c>
      <c r="D42" s="98">
        <f>SUM(D43:D45)</f>
        <v>20346.84816</v>
      </c>
      <c r="E42" s="80">
        <f t="shared" si="3"/>
        <v>52.59340123477211</v>
      </c>
      <c r="F42" s="19"/>
    </row>
    <row r="43" spans="1:5" s="2" customFormat="1" ht="15.75" customHeight="1">
      <c r="A43" s="46" t="s">
        <v>38</v>
      </c>
      <c r="B43" s="42" t="s">
        <v>39</v>
      </c>
      <c r="C43" s="79">
        <v>5485.00332</v>
      </c>
      <c r="D43" s="79">
        <v>3766.3692</v>
      </c>
      <c r="E43" s="80">
        <f t="shared" si="3"/>
        <v>68.66667129018256</v>
      </c>
    </row>
    <row r="44" spans="1:5" s="2" customFormat="1" ht="15.75" customHeight="1">
      <c r="A44" s="46" t="s">
        <v>40</v>
      </c>
      <c r="B44" s="42" t="s">
        <v>41</v>
      </c>
      <c r="C44" s="79">
        <v>16027.756</v>
      </c>
      <c r="D44" s="79">
        <v>10500.82896</v>
      </c>
      <c r="E44" s="80">
        <f t="shared" si="3"/>
        <v>65.51652620616386</v>
      </c>
    </row>
    <row r="45" spans="1:5" s="2" customFormat="1" ht="18" customHeight="1">
      <c r="A45" s="46" t="s">
        <v>42</v>
      </c>
      <c r="B45" s="42" t="s">
        <v>43</v>
      </c>
      <c r="C45" s="79">
        <v>17174.31488</v>
      </c>
      <c r="D45" s="79">
        <v>6079.65</v>
      </c>
      <c r="E45" s="80">
        <f t="shared" si="3"/>
        <v>35.39966538682677</v>
      </c>
    </row>
    <row r="46" spans="1:5" s="2" customFormat="1" ht="25.5" customHeight="1">
      <c r="A46" s="53" t="s">
        <v>252</v>
      </c>
      <c r="B46" s="54" t="s">
        <v>251</v>
      </c>
      <c r="C46" s="98">
        <f>C47</f>
        <v>100</v>
      </c>
      <c r="D46" s="98">
        <f>D47</f>
        <v>100</v>
      </c>
      <c r="E46" s="80">
        <f t="shared" si="3"/>
        <v>100</v>
      </c>
    </row>
    <row r="47" spans="1:5" s="2" customFormat="1" ht="23.25" customHeight="1">
      <c r="A47" s="53" t="s">
        <v>280</v>
      </c>
      <c r="B47" s="54" t="s">
        <v>279</v>
      </c>
      <c r="C47" s="98">
        <v>100</v>
      </c>
      <c r="D47" s="98">
        <v>100</v>
      </c>
      <c r="E47" s="80">
        <f t="shared" si="3"/>
        <v>100</v>
      </c>
    </row>
    <row r="48" spans="1:5" s="2" customFormat="1" ht="33.75" customHeight="1">
      <c r="A48" s="53" t="s">
        <v>161</v>
      </c>
      <c r="B48" s="54" t="s">
        <v>211</v>
      </c>
      <c r="C48" s="98">
        <f>C49</f>
        <v>225.25</v>
      </c>
      <c r="D48" s="98">
        <f>D49</f>
        <v>171.33635</v>
      </c>
      <c r="E48" s="80">
        <f>D48/C48*100</f>
        <v>76.06497225305216</v>
      </c>
    </row>
    <row r="49" spans="1:5" s="2" customFormat="1" ht="38.25" customHeight="1">
      <c r="A49" s="53" t="s">
        <v>213</v>
      </c>
      <c r="B49" s="54" t="s">
        <v>212</v>
      </c>
      <c r="C49" s="98">
        <v>225.25</v>
      </c>
      <c r="D49" s="98">
        <v>171.33635</v>
      </c>
      <c r="E49" s="80">
        <f>D49/C49*100</f>
        <v>76.06497225305216</v>
      </c>
    </row>
    <row r="50" spans="1:5" s="2" customFormat="1" ht="67.5" customHeight="1">
      <c r="A50" s="53" t="s">
        <v>214</v>
      </c>
      <c r="B50" s="54" t="s">
        <v>215</v>
      </c>
      <c r="C50" s="98">
        <f>C51+C52</f>
        <v>51354.58513</v>
      </c>
      <c r="D50" s="98">
        <f>D51+D52</f>
        <v>40473.31992</v>
      </c>
      <c r="E50" s="80">
        <f>D50/C50*100</f>
        <v>78.8115020646064</v>
      </c>
    </row>
    <row r="51" spans="1:5" s="2" customFormat="1" ht="53.25" customHeight="1">
      <c r="A51" s="53" t="s">
        <v>217</v>
      </c>
      <c r="B51" s="54" t="s">
        <v>216</v>
      </c>
      <c r="C51" s="98">
        <v>5528.1</v>
      </c>
      <c r="D51" s="98">
        <v>4316.4</v>
      </c>
      <c r="E51" s="80">
        <f>D51/C51*100</f>
        <v>78.08107668095728</v>
      </c>
    </row>
    <row r="52" spans="1:5" s="2" customFormat="1" ht="29.25" customHeight="1">
      <c r="A52" s="53" t="s">
        <v>223</v>
      </c>
      <c r="B52" s="54" t="s">
        <v>222</v>
      </c>
      <c r="C52" s="98">
        <v>45826.48513</v>
      </c>
      <c r="D52" s="98">
        <v>36156.91992</v>
      </c>
      <c r="E52" s="80">
        <f>D52/C52*100</f>
        <v>78.89961409309595</v>
      </c>
    </row>
    <row r="53" spans="1:6" s="2" customFormat="1" ht="18.75" customHeight="1" thickBot="1">
      <c r="A53" s="53" t="s">
        <v>45</v>
      </c>
      <c r="B53" s="54" t="s">
        <v>46</v>
      </c>
      <c r="C53" s="98">
        <f>C6+C16+C19+C25+C30+C36+C39+C42+C48+C50+C14+C46</f>
        <v>1011206.84906</v>
      </c>
      <c r="D53" s="98">
        <f>D6+D16+D19+D25+D30+D36+D39+D42+D48+D50+D14+D46</f>
        <v>746712.8901900001</v>
      </c>
      <c r="E53" s="80">
        <f t="shared" si="3"/>
        <v>73.84373344426326</v>
      </c>
      <c r="F53" s="19"/>
    </row>
    <row r="54" spans="1:5" s="2" customFormat="1" ht="16.5" hidden="1" thickBot="1">
      <c r="A54" s="61" t="s">
        <v>47</v>
      </c>
      <c r="B54" s="62">
        <v>145268491</v>
      </c>
      <c r="C54" s="100">
        <v>35205693.63</v>
      </c>
      <c r="D54" s="101"/>
      <c r="E54" s="102"/>
    </row>
    <row r="55" spans="1:5" s="2" customFormat="1" ht="32.25" thickBot="1">
      <c r="A55" s="52" t="s">
        <v>32</v>
      </c>
      <c r="B55" s="95" t="s">
        <v>44</v>
      </c>
      <c r="C55" s="99">
        <f>-ИСТОЧНИКИ!C25</f>
        <v>1061.4120300000068</v>
      </c>
      <c r="D55" s="99">
        <f>-ИСТОЧНИКИ!E25</f>
        <v>2105.774629999959</v>
      </c>
      <c r="E55" s="80">
        <f t="shared" si="3"/>
        <v>198.39370296188798</v>
      </c>
    </row>
    <row r="56" spans="1:5" ht="12.75">
      <c r="A56" s="78"/>
      <c r="B56" s="78"/>
      <c r="C56" s="78"/>
      <c r="D56" s="78"/>
      <c r="E56" s="78"/>
    </row>
    <row r="57" spans="1:5" ht="12.75">
      <c r="A57" s="78"/>
      <c r="B57" s="78"/>
      <c r="C57" s="78"/>
      <c r="D57" s="78"/>
      <c r="E57" s="78"/>
    </row>
    <row r="58" spans="1:5" ht="12.75">
      <c r="A58" s="78"/>
      <c r="B58" s="78"/>
      <c r="C58" s="78"/>
      <c r="D58" s="78"/>
      <c r="E58" s="78"/>
    </row>
    <row r="59" spans="1:5" ht="12.75">
      <c r="A59" s="78"/>
      <c r="B59" s="78"/>
      <c r="C59" s="78"/>
      <c r="D59" s="78"/>
      <c r="E59" s="78"/>
    </row>
    <row r="60" spans="1:5" ht="12.75">
      <c r="A60" s="78"/>
      <c r="B60" s="78"/>
      <c r="C60" s="78"/>
      <c r="D60" s="78"/>
      <c r="E60" s="78"/>
    </row>
    <row r="61" spans="1:5" ht="12.75">
      <c r="A61" s="78"/>
      <c r="B61" s="78"/>
      <c r="C61" s="78"/>
      <c r="D61" s="78"/>
      <c r="E61" s="78"/>
    </row>
    <row r="62" spans="1:5" ht="12.75">
      <c r="A62" s="78"/>
      <c r="B62" s="78"/>
      <c r="C62" s="78"/>
      <c r="D62" s="78"/>
      <c r="E62" s="78"/>
    </row>
    <row r="63" spans="1:5" ht="12.75">
      <c r="A63" s="78"/>
      <c r="B63" s="78"/>
      <c r="C63" s="78"/>
      <c r="D63" s="78"/>
      <c r="E63" s="78"/>
    </row>
    <row r="64" spans="1:5" ht="12.75">
      <c r="A64" s="78"/>
      <c r="B64" s="78"/>
      <c r="C64" s="78"/>
      <c r="D64" s="78"/>
      <c r="E64" s="78"/>
    </row>
    <row r="65" spans="1:5" ht="12.75">
      <c r="A65" s="78"/>
      <c r="B65" s="78"/>
      <c r="C65" s="78"/>
      <c r="D65" s="78"/>
      <c r="E65" s="78"/>
    </row>
    <row r="66" spans="1:5" ht="12.75">
      <c r="A66" s="78"/>
      <c r="B66" s="78"/>
      <c r="C66" s="78"/>
      <c r="D66" s="78"/>
      <c r="E66" s="78"/>
    </row>
    <row r="67" spans="1:5" ht="12.75">
      <c r="A67" s="78"/>
      <c r="B67" s="78"/>
      <c r="C67" s="78"/>
      <c r="D67" s="78"/>
      <c r="E67" s="78"/>
    </row>
    <row r="68" spans="1:5" ht="12.75">
      <c r="A68" s="78"/>
      <c r="B68" s="78"/>
      <c r="C68" s="78"/>
      <c r="D68" s="78"/>
      <c r="E68" s="78"/>
    </row>
    <row r="69" spans="1:5" ht="12.75">
      <c r="A69" s="78"/>
      <c r="B69" s="78"/>
      <c r="C69" s="78"/>
      <c r="D69" s="78"/>
      <c r="E69" s="78"/>
    </row>
    <row r="70" spans="1:5" ht="12.75">
      <c r="A70" s="78"/>
      <c r="B70" s="78"/>
      <c r="C70" s="78"/>
      <c r="D70" s="78"/>
      <c r="E70" s="78"/>
    </row>
    <row r="71" spans="1:5" ht="12.75">
      <c r="A71" s="78"/>
      <c r="B71" s="78"/>
      <c r="C71" s="78"/>
      <c r="D71" s="78"/>
      <c r="E71" s="78"/>
    </row>
    <row r="72" spans="1:5" ht="12.75">
      <c r="A72" s="78"/>
      <c r="B72" s="78"/>
      <c r="C72" s="78"/>
      <c r="D72" s="78"/>
      <c r="E72" s="78"/>
    </row>
    <row r="73" spans="1:5" ht="12.75">
      <c r="A73" s="78"/>
      <c r="B73" s="78"/>
      <c r="C73" s="78"/>
      <c r="D73" s="78"/>
      <c r="E73" s="78"/>
    </row>
    <row r="74" spans="1:5" ht="12.75">
      <c r="A74" s="78"/>
      <c r="B74" s="78"/>
      <c r="C74" s="78"/>
      <c r="D74" s="78"/>
      <c r="E74" s="78"/>
    </row>
    <row r="75" spans="1:5" ht="12.75">
      <c r="A75" s="78"/>
      <c r="B75" s="78"/>
      <c r="C75" s="78"/>
      <c r="D75" s="78"/>
      <c r="E75" s="78"/>
    </row>
    <row r="76" spans="1:5" ht="12.75">
      <c r="A76" s="78"/>
      <c r="B76" s="78"/>
      <c r="C76" s="78"/>
      <c r="D76" s="78"/>
      <c r="E76" s="78"/>
    </row>
    <row r="77" spans="1:5" ht="12.75">
      <c r="A77" s="78"/>
      <c r="B77" s="78"/>
      <c r="C77" s="78"/>
      <c r="D77" s="78"/>
      <c r="E77" s="78"/>
    </row>
    <row r="78" spans="1:5" ht="12.75">
      <c r="A78" s="78"/>
      <c r="B78" s="78"/>
      <c r="C78" s="78"/>
      <c r="D78" s="78"/>
      <c r="E78" s="78"/>
    </row>
    <row r="79" spans="1:5" ht="12.75">
      <c r="A79" s="78"/>
      <c r="B79" s="78"/>
      <c r="C79" s="78"/>
      <c r="D79" s="78"/>
      <c r="E79" s="78"/>
    </row>
    <row r="80" spans="1:5" ht="12.75">
      <c r="A80" s="78"/>
      <c r="B80" s="78"/>
      <c r="C80" s="78"/>
      <c r="D80" s="78"/>
      <c r="E80" s="78"/>
    </row>
    <row r="81" spans="1:5" ht="12.75">
      <c r="A81" s="78"/>
      <c r="B81" s="78"/>
      <c r="C81" s="78"/>
      <c r="D81" s="78"/>
      <c r="E81" s="78"/>
    </row>
    <row r="82" spans="1:5" ht="12.75">
      <c r="A82" s="78"/>
      <c r="B82" s="78"/>
      <c r="C82" s="78"/>
      <c r="D82" s="78"/>
      <c r="E82" s="78"/>
    </row>
    <row r="83" spans="1:5" ht="12.75">
      <c r="A83" s="78"/>
      <c r="B83" s="78"/>
      <c r="C83" s="78"/>
      <c r="D83" s="78"/>
      <c r="E83" s="78"/>
    </row>
    <row r="84" spans="1:5" ht="12.75">
      <c r="A84" s="78"/>
      <c r="B84" s="78"/>
      <c r="C84" s="78"/>
      <c r="D84" s="78"/>
      <c r="E84" s="78"/>
    </row>
    <row r="85" spans="1:5" ht="12.75">
      <c r="A85" s="78"/>
      <c r="B85" s="78"/>
      <c r="C85" s="78"/>
      <c r="D85" s="78"/>
      <c r="E85" s="78"/>
    </row>
    <row r="86" spans="1:5" ht="12.75">
      <c r="A86" s="78"/>
      <c r="B86" s="78"/>
      <c r="C86" s="78"/>
      <c r="D86" s="78"/>
      <c r="E86" s="78"/>
    </row>
    <row r="87" spans="1:5" ht="12.75">
      <c r="A87" s="78"/>
      <c r="B87" s="78"/>
      <c r="C87" s="78"/>
      <c r="D87" s="78"/>
      <c r="E87" s="78"/>
    </row>
    <row r="88" spans="1:5" ht="12.75">
      <c r="A88" s="78"/>
      <c r="B88" s="78"/>
      <c r="C88" s="78"/>
      <c r="D88" s="78"/>
      <c r="E88" s="78"/>
    </row>
    <row r="89" spans="1:5" ht="12.75">
      <c r="A89" s="78"/>
      <c r="B89" s="78"/>
      <c r="C89" s="78"/>
      <c r="D89" s="78"/>
      <c r="E89" s="78"/>
    </row>
    <row r="90" spans="1:5" ht="12.75">
      <c r="A90" s="78"/>
      <c r="B90" s="78"/>
      <c r="C90" s="78"/>
      <c r="D90" s="78"/>
      <c r="E90" s="78"/>
    </row>
    <row r="91" spans="1:5" ht="12.75">
      <c r="A91" s="78"/>
      <c r="B91" s="78"/>
      <c r="C91" s="78"/>
      <c r="D91" s="78"/>
      <c r="E91" s="78"/>
    </row>
    <row r="92" spans="1:5" ht="12.75">
      <c r="A92" s="78"/>
      <c r="B92" s="78"/>
      <c r="C92" s="78"/>
      <c r="D92" s="78"/>
      <c r="E92" s="78"/>
    </row>
    <row r="93" spans="1:5" ht="12.75">
      <c r="A93" s="78"/>
      <c r="B93" s="78"/>
      <c r="C93" s="78"/>
      <c r="D93" s="78"/>
      <c r="E93" s="78"/>
    </row>
    <row r="94" spans="1:5" ht="12.75">
      <c r="A94" s="78"/>
      <c r="B94" s="78"/>
      <c r="C94" s="78"/>
      <c r="D94" s="78"/>
      <c r="E94" s="78"/>
    </row>
    <row r="95" spans="1:5" ht="12.75">
      <c r="A95" s="78"/>
      <c r="B95" s="78"/>
      <c r="C95" s="78"/>
      <c r="D95" s="78"/>
      <c r="E95" s="78"/>
    </row>
    <row r="96" spans="1:5" ht="12.75">
      <c r="A96" s="78"/>
      <c r="B96" s="78"/>
      <c r="C96" s="78"/>
      <c r="D96" s="78"/>
      <c r="E96" s="78"/>
    </row>
    <row r="97" spans="1:5" ht="12.75">
      <c r="A97" s="78"/>
      <c r="B97" s="78"/>
      <c r="C97" s="78"/>
      <c r="D97" s="78"/>
      <c r="E97" s="78"/>
    </row>
    <row r="98" spans="1:5" ht="12.75">
      <c r="A98" s="78"/>
      <c r="B98" s="78"/>
      <c r="C98" s="78"/>
      <c r="D98" s="78"/>
      <c r="E98" s="78"/>
    </row>
    <row r="99" spans="1:5" ht="12.75">
      <c r="A99" s="78"/>
      <c r="B99" s="78"/>
      <c r="C99" s="78"/>
      <c r="D99" s="78"/>
      <c r="E99" s="78"/>
    </row>
    <row r="100" spans="1:5" ht="12.75">
      <c r="A100" s="78"/>
      <c r="B100" s="78"/>
      <c r="C100" s="78"/>
      <c r="D100" s="78"/>
      <c r="E100" s="78"/>
    </row>
    <row r="101" spans="1:5" ht="12.75">
      <c r="A101" s="78"/>
      <c r="B101" s="78"/>
      <c r="C101" s="78"/>
      <c r="D101" s="78"/>
      <c r="E101" s="78"/>
    </row>
    <row r="102" spans="1:5" ht="12.75">
      <c r="A102" s="78"/>
      <c r="B102" s="78"/>
      <c r="C102" s="78"/>
      <c r="D102" s="78"/>
      <c r="E102" s="78"/>
    </row>
    <row r="103" spans="1:5" ht="12.75">
      <c r="A103" s="78"/>
      <c r="B103" s="78"/>
      <c r="C103" s="78"/>
      <c r="D103" s="78"/>
      <c r="E103" s="78"/>
    </row>
  </sheetData>
  <sheetProtection/>
  <mergeCells count="1">
    <mergeCell ref="A2:E2"/>
  </mergeCells>
  <printOptions/>
  <pageMargins left="1.1811023622047245" right="0.6889763779527559" top="0.7874015748031497" bottom="0.7874015748031497" header="0.1968503937007874" footer="0.1968503937007874"/>
  <pageSetup fitToHeight="1" fitToWidth="1" horizontalDpi="600" verticalDpi="600" orientation="portrait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9">
      <selection activeCell="E31" sqref="E31"/>
    </sheetView>
  </sheetViews>
  <sheetFormatPr defaultColWidth="9.125" defaultRowHeight="12.75"/>
  <cols>
    <col min="1" max="1" width="38.125" style="11" customWidth="1"/>
    <col min="2" max="2" width="30.75390625" style="11" customWidth="1"/>
    <col min="3" max="3" width="28.375" style="11" customWidth="1"/>
    <col min="4" max="4" width="4.25390625" style="11" hidden="1" customWidth="1"/>
    <col min="5" max="5" width="26.00390625" style="11" customWidth="1"/>
    <col min="6" max="7" width="9.125" style="11" customWidth="1"/>
    <col min="8" max="8" width="14.125" style="11" customWidth="1"/>
    <col min="9" max="9" width="12.75390625" style="11" customWidth="1"/>
    <col min="10" max="10" width="17.375" style="11" customWidth="1"/>
    <col min="11" max="11" width="17.875" style="11" customWidth="1"/>
    <col min="12" max="16384" width="9.125" style="11" customWidth="1"/>
  </cols>
  <sheetData>
    <row r="1" spans="1:5" ht="15.75">
      <c r="A1" s="89" t="s">
        <v>168</v>
      </c>
      <c r="B1" s="89"/>
      <c r="C1" s="89"/>
      <c r="D1" s="89"/>
      <c r="E1" s="89"/>
    </row>
    <row r="2" spans="1:5" ht="15.75">
      <c r="A2" s="29"/>
      <c r="B2" s="32"/>
      <c r="C2" s="33"/>
      <c r="D2" s="33"/>
      <c r="E2" s="29"/>
    </row>
    <row r="3" spans="1:5" ht="15.75">
      <c r="A3" s="32"/>
      <c r="B3" s="32"/>
      <c r="C3" s="33"/>
      <c r="D3" s="33"/>
      <c r="E3" s="55" t="s">
        <v>144</v>
      </c>
    </row>
    <row r="4" spans="1:5" s="9" customFormat="1" ht="146.25" customHeight="1">
      <c r="A4" s="63" t="s">
        <v>160</v>
      </c>
      <c r="B4" s="64" t="s">
        <v>123</v>
      </c>
      <c r="C4" s="65" t="s">
        <v>124</v>
      </c>
      <c r="D4" s="65" t="s">
        <v>78</v>
      </c>
      <c r="E4" s="65" t="s">
        <v>77</v>
      </c>
    </row>
    <row r="5" spans="1:5" s="9" customFormat="1" ht="15.75">
      <c r="A5" s="66">
        <v>1</v>
      </c>
      <c r="B5" s="42">
        <v>3</v>
      </c>
      <c r="C5" s="67">
        <v>4</v>
      </c>
      <c r="D5" s="67" t="s">
        <v>74</v>
      </c>
      <c r="E5" s="68">
        <v>5</v>
      </c>
    </row>
    <row r="6" spans="1:5" s="9" customFormat="1" ht="46.5" customHeight="1">
      <c r="A6" s="51" t="s">
        <v>48</v>
      </c>
      <c r="B6" s="42" t="s">
        <v>49</v>
      </c>
      <c r="C6" s="79">
        <f>C11+C13+C8</f>
        <v>-4884</v>
      </c>
      <c r="D6" s="79"/>
      <c r="E6" s="79">
        <f>E11+E13</f>
        <v>-3663</v>
      </c>
    </row>
    <row r="7" spans="1:5" s="9" customFormat="1" ht="47.25" hidden="1">
      <c r="A7" s="51" t="s">
        <v>50</v>
      </c>
      <c r="B7" s="42" t="s">
        <v>51</v>
      </c>
      <c r="C7" s="79"/>
      <c r="D7" s="79"/>
      <c r="E7" s="79"/>
    </row>
    <row r="8" spans="1:5" s="9" customFormat="1" ht="31.5" hidden="1">
      <c r="A8" s="51" t="s">
        <v>241</v>
      </c>
      <c r="B8" s="42" t="s">
        <v>240</v>
      </c>
      <c r="C8" s="79">
        <f>C9+C10</f>
        <v>0</v>
      </c>
      <c r="D8" s="79"/>
      <c r="E8" s="79"/>
    </row>
    <row r="9" spans="1:5" s="9" customFormat="1" ht="63" hidden="1">
      <c r="A9" s="51" t="s">
        <v>239</v>
      </c>
      <c r="B9" s="42" t="s">
        <v>238</v>
      </c>
      <c r="C9" s="79"/>
      <c r="D9" s="79"/>
      <c r="E9" s="79"/>
    </row>
    <row r="10" spans="1:5" s="9" customFormat="1" ht="58.5" customHeight="1" hidden="1">
      <c r="A10" s="51" t="s">
        <v>237</v>
      </c>
      <c r="B10" s="42" t="s">
        <v>236</v>
      </c>
      <c r="C10" s="79"/>
      <c r="D10" s="79"/>
      <c r="E10" s="79"/>
    </row>
    <row r="11" spans="1:5" s="9" customFormat="1" ht="75" customHeight="1" hidden="1">
      <c r="A11" s="51" t="s">
        <v>52</v>
      </c>
      <c r="B11" s="42" t="s">
        <v>53</v>
      </c>
      <c r="C11" s="79">
        <f>C12</f>
        <v>0</v>
      </c>
      <c r="D11" s="79"/>
      <c r="E11" s="79">
        <f>E12</f>
        <v>0</v>
      </c>
    </row>
    <row r="12" spans="1:5" s="9" customFormat="1" ht="75" customHeight="1" hidden="1">
      <c r="A12" s="51" t="s">
        <v>52</v>
      </c>
      <c r="B12" s="42" t="s">
        <v>219</v>
      </c>
      <c r="C12" s="79"/>
      <c r="D12" s="79"/>
      <c r="E12" s="79"/>
    </row>
    <row r="13" spans="1:5" s="9" customFormat="1" ht="78" customHeight="1">
      <c r="A13" s="51" t="s">
        <v>54</v>
      </c>
      <c r="B13" s="42" t="s">
        <v>55</v>
      </c>
      <c r="C13" s="79">
        <f>C15</f>
        <v>-4884</v>
      </c>
      <c r="D13" s="79"/>
      <c r="E13" s="79">
        <f>E15</f>
        <v>-3663</v>
      </c>
    </row>
    <row r="14" spans="1:5" s="9" customFormat="1" ht="78.75" hidden="1">
      <c r="A14" s="51" t="s">
        <v>56</v>
      </c>
      <c r="B14" s="42" t="s">
        <v>219</v>
      </c>
      <c r="C14" s="79"/>
      <c r="D14" s="79"/>
      <c r="E14" s="79"/>
    </row>
    <row r="15" spans="1:5" s="9" customFormat="1" ht="78.75">
      <c r="A15" s="51" t="s">
        <v>57</v>
      </c>
      <c r="B15" s="42" t="s">
        <v>218</v>
      </c>
      <c r="C15" s="79">
        <v>-4884</v>
      </c>
      <c r="D15" s="79"/>
      <c r="E15" s="79">
        <v>-3663</v>
      </c>
    </row>
    <row r="16" spans="1:5" s="9" customFormat="1" ht="47.25">
      <c r="A16" s="51" t="s">
        <v>358</v>
      </c>
      <c r="B16" s="42" t="s">
        <v>359</v>
      </c>
      <c r="C16" s="79"/>
      <c r="D16" s="79"/>
      <c r="E16" s="79">
        <f>SUM(E17)</f>
        <v>638.36654</v>
      </c>
    </row>
    <row r="17" spans="1:5" s="9" customFormat="1" ht="315">
      <c r="A17" s="51" t="s">
        <v>361</v>
      </c>
      <c r="B17" s="42" t="s">
        <v>360</v>
      </c>
      <c r="C17" s="79"/>
      <c r="D17" s="79"/>
      <c r="E17" s="79">
        <v>638.36654</v>
      </c>
    </row>
    <row r="18" spans="1:15" s="9" customFormat="1" ht="31.5">
      <c r="A18" s="51" t="s">
        <v>58</v>
      </c>
      <c r="B18" s="42" t="s">
        <v>59</v>
      </c>
      <c r="C18" s="79">
        <f>C19+C20</f>
        <v>3822.587969999993</v>
      </c>
      <c r="D18" s="79">
        <v>256326.05</v>
      </c>
      <c r="E18" s="79">
        <f>E19+E20</f>
        <v>918.858830000041</v>
      </c>
      <c r="G18" s="21"/>
      <c r="H18" s="21"/>
      <c r="I18" s="21"/>
      <c r="J18" s="21"/>
      <c r="K18" s="21"/>
      <c r="L18" s="21"/>
      <c r="M18" s="21"/>
      <c r="N18" s="21"/>
      <c r="O18" s="21"/>
    </row>
    <row r="19" spans="1:9" s="9" customFormat="1" ht="31.5">
      <c r="A19" s="51" t="s">
        <v>60</v>
      </c>
      <c r="B19" s="42" t="s">
        <v>61</v>
      </c>
      <c r="C19" s="79">
        <f>C23</f>
        <v>-1010030.86465</v>
      </c>
      <c r="D19" s="79">
        <v>-152738491</v>
      </c>
      <c r="E19" s="79">
        <f>E23</f>
        <v>-753155.93328</v>
      </c>
      <c r="I19" s="21"/>
    </row>
    <row r="20" spans="1:5" s="9" customFormat="1" ht="31.5">
      <c r="A20" s="51" t="s">
        <v>62</v>
      </c>
      <c r="B20" s="42" t="s">
        <v>63</v>
      </c>
      <c r="C20" s="79">
        <f>C24</f>
        <v>1013853.45262</v>
      </c>
      <c r="D20" s="79">
        <v>152994817.05</v>
      </c>
      <c r="E20" s="79">
        <f>E24</f>
        <v>754074.79211</v>
      </c>
    </row>
    <row r="21" spans="1:5" s="9" customFormat="1" ht="31.5">
      <c r="A21" s="51" t="s">
        <v>64</v>
      </c>
      <c r="B21" s="42" t="s">
        <v>65</v>
      </c>
      <c r="C21" s="79">
        <f>C19</f>
        <v>-1010030.86465</v>
      </c>
      <c r="D21" s="79">
        <v>-152738491</v>
      </c>
      <c r="E21" s="79">
        <f>E23</f>
        <v>-753155.93328</v>
      </c>
    </row>
    <row r="22" spans="1:5" s="9" customFormat="1" ht="31.5">
      <c r="A22" s="51" t="s">
        <v>66</v>
      </c>
      <c r="B22" s="42" t="s">
        <v>67</v>
      </c>
      <c r="C22" s="79">
        <f>C24</f>
        <v>1013853.45262</v>
      </c>
      <c r="D22" s="79">
        <v>152994817.05</v>
      </c>
      <c r="E22" s="79">
        <f>E24</f>
        <v>754074.79211</v>
      </c>
    </row>
    <row r="23" spans="1:5" s="9" customFormat="1" ht="47.25">
      <c r="A23" s="51" t="s">
        <v>68</v>
      </c>
      <c r="B23" s="42" t="s">
        <v>69</v>
      </c>
      <c r="C23" s="79">
        <v>-1010030.86465</v>
      </c>
      <c r="D23" s="79"/>
      <c r="E23" s="79">
        <v>-753155.93328</v>
      </c>
    </row>
    <row r="24" spans="1:5" s="9" customFormat="1" ht="47.25">
      <c r="A24" s="51" t="s">
        <v>70</v>
      </c>
      <c r="B24" s="42" t="s">
        <v>71</v>
      </c>
      <c r="C24" s="79">
        <v>1013853.45262</v>
      </c>
      <c r="D24" s="79"/>
      <c r="E24" s="79">
        <v>754074.79211</v>
      </c>
    </row>
    <row r="25" spans="1:5" s="9" customFormat="1" ht="31.5">
      <c r="A25" s="51" t="s">
        <v>72</v>
      </c>
      <c r="B25" s="42" t="s">
        <v>73</v>
      </c>
      <c r="C25" s="79">
        <f>C6+C18</f>
        <v>-1061.4120300000068</v>
      </c>
      <c r="D25" s="79">
        <v>256326.05</v>
      </c>
      <c r="E25" s="79">
        <f>E6+E18+E16</f>
        <v>-2105.774629999959</v>
      </c>
    </row>
    <row r="26" spans="1:5" s="9" customFormat="1" ht="12.75">
      <c r="A26" s="22"/>
      <c r="B26" s="3"/>
      <c r="C26" s="13"/>
      <c r="D26" s="13"/>
      <c r="E26" s="12"/>
    </row>
    <row r="27" spans="1:5" s="9" customFormat="1" ht="12.75">
      <c r="A27" s="8"/>
      <c r="B27" s="5"/>
      <c r="C27" s="6"/>
      <c r="D27" s="6"/>
      <c r="E27" s="2"/>
    </row>
    <row r="28" spans="1:5" ht="15">
      <c r="A28" s="25"/>
      <c r="B28" s="103" t="s">
        <v>366</v>
      </c>
      <c r="C28" s="104"/>
      <c r="D28" s="4"/>
      <c r="E28" s="2"/>
    </row>
    <row r="29" spans="1:5" ht="12.75">
      <c r="A29" s="23"/>
      <c r="B29" s="104"/>
      <c r="C29" s="104"/>
      <c r="D29" s="1"/>
      <c r="E29" s="2"/>
    </row>
    <row r="30" spans="1:5" ht="15">
      <c r="A30" s="16"/>
      <c r="B30" s="26"/>
      <c r="C30" s="26"/>
      <c r="D30" s="1"/>
      <c r="E30" s="2"/>
    </row>
    <row r="31" spans="1:5" ht="15">
      <c r="A31" s="16"/>
      <c r="B31" s="26"/>
      <c r="C31" s="26"/>
      <c r="D31" s="1"/>
      <c r="E31" s="2"/>
    </row>
    <row r="32" spans="1:5" ht="12.75">
      <c r="A32" s="9"/>
      <c r="B32" s="9"/>
      <c r="C32" s="9"/>
      <c r="D32" s="9"/>
      <c r="E32" s="9"/>
    </row>
    <row r="33" spans="1:5" ht="12.75">
      <c r="A33" s="9"/>
      <c r="B33" s="9"/>
      <c r="C33" s="9"/>
      <c r="D33" s="9"/>
      <c r="E33" s="9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</sheetData>
  <sheetProtection/>
  <mergeCells count="2">
    <mergeCell ref="A1:E1"/>
    <mergeCell ref="B28:C29"/>
  </mergeCells>
  <printOptions/>
  <pageMargins left="1.1811023622047245" right="0.6889763779527559" top="0.7874015748031497" bottom="0.7874015748031497" header="0" footer="0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endurkina</cp:lastModifiedBy>
  <cp:lastPrinted>2021-10-21T09:22:33Z</cp:lastPrinted>
  <dcterms:created xsi:type="dcterms:W3CDTF">1999-06-18T11:49:53Z</dcterms:created>
  <dcterms:modified xsi:type="dcterms:W3CDTF">2021-10-21T09:22:51Z</dcterms:modified>
  <cp:category/>
  <cp:version/>
  <cp:contentType/>
  <cp:contentStatus/>
</cp:coreProperties>
</file>