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2018 на 01.05" sheetId="1" r:id="rId1"/>
  </sheets>
  <calcPr calcId="124519"/>
</workbook>
</file>

<file path=xl/calcChain.xml><?xml version="1.0" encoding="utf-8"?>
<calcChain xmlns="http://schemas.openxmlformats.org/spreadsheetml/2006/main">
  <c r="AA13" i="1"/>
  <c r="S12"/>
  <c r="S15" s="1"/>
  <c r="M12"/>
  <c r="M15" s="1"/>
  <c r="J12"/>
  <c r="J15" s="1"/>
  <c r="E12"/>
  <c r="E15" s="1"/>
  <c r="Z11"/>
  <c r="X11"/>
  <c r="S11"/>
  <c r="M11"/>
  <c r="J11"/>
  <c r="G11"/>
  <c r="E11"/>
  <c r="AA11" s="1"/>
  <c r="Z10"/>
  <c r="Z15" s="1"/>
  <c r="Y10"/>
  <c r="Y15" s="1"/>
  <c r="X10"/>
  <c r="X15" s="1"/>
  <c r="W10"/>
  <c r="W15" s="1"/>
  <c r="V10"/>
  <c r="V15" s="1"/>
  <c r="U10"/>
  <c r="U15" s="1"/>
  <c r="T10"/>
  <c r="T15" s="1"/>
  <c r="S10"/>
  <c r="R10"/>
  <c r="R15" s="1"/>
  <c r="Q10"/>
  <c r="Q15" s="1"/>
  <c r="P10"/>
  <c r="P15" s="1"/>
  <c r="O10"/>
  <c r="O15" s="1"/>
  <c r="N10"/>
  <c r="N15" s="1"/>
  <c r="M10"/>
  <c r="L10"/>
  <c r="L15" s="1"/>
  <c r="K10"/>
  <c r="K15" s="1"/>
  <c r="J10"/>
  <c r="I10"/>
  <c r="I15" s="1"/>
  <c r="H10"/>
  <c r="H15" s="1"/>
  <c r="G10"/>
  <c r="G15" s="1"/>
  <c r="F10"/>
  <c r="F15" s="1"/>
  <c r="E10"/>
  <c r="D10"/>
  <c r="AA12" l="1"/>
  <c r="AA10" l="1"/>
  <c r="AA15" s="1"/>
</calcChain>
</file>

<file path=xl/sharedStrings.xml><?xml version="1.0" encoding="utf-8"?>
<sst xmlns="http://schemas.openxmlformats.org/spreadsheetml/2006/main" count="33" uniqueCount="33">
  <si>
    <t>Уплата иных платежей</t>
  </si>
  <si>
    <t xml:space="preserve">Показатели работы отдела казначейского исполнения бюджета по Усть-Цилемскому району  на 01.05.2018 </t>
  </si>
  <si>
    <t>СП "Усть-Цильма"</t>
  </si>
  <si>
    <t>СП "Окунев Нос"</t>
  </si>
  <si>
    <t>СП "Среднее Бугаево"</t>
  </si>
  <si>
    <t>СП "Новый Бор"</t>
  </si>
  <si>
    <t>СП "Ермица"</t>
  </si>
  <si>
    <t>СП "Трусово"</t>
  </si>
  <si>
    <t>СП "Замежное"</t>
  </si>
  <si>
    <t>СП "Коровий Ручей"</t>
  </si>
  <si>
    <t>СП "Нерица"</t>
  </si>
  <si>
    <t>СП "Уег"</t>
  </si>
  <si>
    <t>СП "Хабариха"</t>
  </si>
  <si>
    <t>Админ. МО "Усть-Цилемский"</t>
  </si>
  <si>
    <t>Контрольно-счётная палата</t>
  </si>
  <si>
    <t>МКУ "ДРСУ"</t>
  </si>
  <si>
    <t>МБУ"РЦКДиК"</t>
  </si>
  <si>
    <t>Управление образования</t>
  </si>
  <si>
    <t>МБУ"ЦБС"</t>
  </si>
  <si>
    <t>МБУ"ЦФСиТ"</t>
  </si>
  <si>
    <t>МБУ "ЦО"</t>
  </si>
  <si>
    <t>МБУ"ЦЖРЛиС"</t>
  </si>
  <si>
    <t>МБОУ ДОД "ДМШ"</t>
  </si>
  <si>
    <t>МБУ "Музей А. В. Журавского"</t>
  </si>
  <si>
    <t xml:space="preserve">Финансовое Управление </t>
  </si>
  <si>
    <t>ИТОГО по району        2018</t>
  </si>
  <si>
    <t>Количество заявленных платежных поручении по поступлению(шт.)</t>
  </si>
  <si>
    <t>Количество платежных поручени, принятых на проведение кассового расхода в статусе "исполнено" (шт.)</t>
  </si>
  <si>
    <t>Количество отказанных в обработке документов заявленных  на кассовый расход(шт.)</t>
  </si>
  <si>
    <t>Количество лицевых счетов обслуживаемых финансовым управлением (шт.)</t>
  </si>
  <si>
    <t>% отказанных документов от общего кол-ва заявок</t>
  </si>
  <si>
    <t>Начальник отдела</t>
  </si>
  <si>
    <t>Г. В. Зотова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</si>
</sst>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20"/>
      <name val="Arial Cyr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164" fontId="8" fillId="0" borderId="18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9"/>
  <sheetViews>
    <sheetView tabSelected="1" topLeftCell="J4" zoomScale="65" workbookViewId="0">
      <selection activeCell="Y11" sqref="Y11"/>
    </sheetView>
  </sheetViews>
  <sheetFormatPr defaultRowHeight="13.2"/>
  <cols>
    <col min="2" max="2" width="9" customWidth="1"/>
    <col min="3" max="3" width="58.33203125" customWidth="1"/>
    <col min="4" max="4" width="11.109375" customWidth="1"/>
    <col min="5" max="5" width="15.109375" customWidth="1"/>
    <col min="6" max="6" width="11.33203125" bestFit="1" customWidth="1"/>
    <col min="7" max="7" width="11.44140625" bestFit="1" customWidth="1"/>
    <col min="8" max="10" width="13" bestFit="1" customWidth="1"/>
    <col min="11" max="11" width="11.33203125" bestFit="1" customWidth="1"/>
    <col min="12" max="12" width="11.109375" customWidth="1"/>
    <col min="13" max="13" width="13.21875" customWidth="1"/>
    <col min="14" max="14" width="11.33203125" customWidth="1"/>
    <col min="15" max="15" width="11.44140625" bestFit="1" customWidth="1"/>
    <col min="16" max="17" width="11.44140625" customWidth="1"/>
    <col min="18" max="19" width="13" bestFit="1" customWidth="1"/>
    <col min="20" max="20" width="11.33203125" bestFit="1" customWidth="1"/>
    <col min="21" max="21" width="9.44140625" customWidth="1"/>
    <col min="22" max="22" width="12.33203125" customWidth="1"/>
    <col min="23" max="23" width="12" customWidth="1"/>
    <col min="24" max="24" width="10" customWidth="1"/>
    <col min="25" max="25" width="11.77734375" customWidth="1"/>
    <col min="26" max="26" width="12.33203125" customWidth="1"/>
    <col min="27" max="27" width="14.5546875" customWidth="1"/>
  </cols>
  <sheetData>
    <row r="1" spans="2:39" ht="0.75" customHeight="1">
      <c r="Q1" t="s">
        <v>0</v>
      </c>
    </row>
    <row r="2" spans="2:39">
      <c r="I2" s="1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39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39"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39" ht="21" customHeight="1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7" spans="2:39" ht="6.75" customHeight="1" thickBot="1"/>
    <row r="8" spans="2:39" ht="201.75" customHeight="1" thickBot="1">
      <c r="B8" s="2"/>
      <c r="C8" s="3"/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5" t="s">
        <v>13</v>
      </c>
      <c r="P8" s="5" t="s">
        <v>14</v>
      </c>
      <c r="Q8" s="5" t="s">
        <v>15</v>
      </c>
      <c r="R8" s="4" t="s">
        <v>16</v>
      </c>
      <c r="S8" s="5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22</v>
      </c>
      <c r="Y8" s="5" t="s">
        <v>23</v>
      </c>
      <c r="Z8" s="6" t="s">
        <v>24</v>
      </c>
      <c r="AA8" s="7" t="s">
        <v>25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39" ht="32.25" customHeight="1">
      <c r="B9" s="9">
        <v>1</v>
      </c>
      <c r="C9" s="10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20</v>
      </c>
      <c r="Q9" s="11">
        <v>15</v>
      </c>
      <c r="R9" s="11">
        <v>17</v>
      </c>
      <c r="S9" s="11">
        <v>18</v>
      </c>
      <c r="T9" s="11">
        <v>19</v>
      </c>
      <c r="U9" s="11">
        <v>21</v>
      </c>
      <c r="V9" s="11">
        <v>22</v>
      </c>
      <c r="W9" s="12">
        <v>23</v>
      </c>
      <c r="X9" s="13">
        <v>24</v>
      </c>
      <c r="Y9" s="14">
        <v>25</v>
      </c>
      <c r="Z9" s="13">
        <v>26</v>
      </c>
      <c r="AA9" s="14">
        <v>27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ht="90.75" customHeight="1">
      <c r="B10" s="15">
        <v>2</v>
      </c>
      <c r="C10" s="16" t="s">
        <v>26</v>
      </c>
      <c r="D10" s="17">
        <f>D11+D12</f>
        <v>0</v>
      </c>
      <c r="E10" s="17">
        <f t="shared" ref="E10:Z10" si="0">E11+E12</f>
        <v>488</v>
      </c>
      <c r="F10" s="17">
        <f t="shared" si="0"/>
        <v>138</v>
      </c>
      <c r="G10" s="17">
        <f t="shared" si="0"/>
        <v>312</v>
      </c>
      <c r="H10" s="17">
        <f t="shared" si="0"/>
        <v>177</v>
      </c>
      <c r="I10" s="17">
        <f t="shared" si="0"/>
        <v>180</v>
      </c>
      <c r="J10" s="17">
        <f t="shared" si="0"/>
        <v>795</v>
      </c>
      <c r="K10" s="17">
        <f t="shared" si="0"/>
        <v>216</v>
      </c>
      <c r="L10" s="17">
        <f t="shared" si="0"/>
        <v>134</v>
      </c>
      <c r="M10" s="17">
        <f t="shared" si="0"/>
        <v>327</v>
      </c>
      <c r="N10" s="17">
        <f t="shared" si="0"/>
        <v>172</v>
      </c>
      <c r="O10" s="17">
        <f t="shared" si="0"/>
        <v>385</v>
      </c>
      <c r="P10" s="17">
        <f>P11+P12</f>
        <v>45</v>
      </c>
      <c r="Q10" s="17">
        <f t="shared" si="0"/>
        <v>304</v>
      </c>
      <c r="R10" s="17">
        <f t="shared" si="0"/>
        <v>495</v>
      </c>
      <c r="S10" s="17">
        <f t="shared" si="0"/>
        <v>3819</v>
      </c>
      <c r="T10" s="17">
        <f t="shared" si="0"/>
        <v>128</v>
      </c>
      <c r="U10" s="17">
        <f t="shared" si="0"/>
        <v>280</v>
      </c>
      <c r="V10" s="17">
        <f t="shared" si="0"/>
        <v>102</v>
      </c>
      <c r="W10" s="17">
        <f t="shared" si="0"/>
        <v>386</v>
      </c>
      <c r="X10" s="17">
        <f t="shared" si="0"/>
        <v>136</v>
      </c>
      <c r="Y10" s="17">
        <f t="shared" si="0"/>
        <v>185</v>
      </c>
      <c r="Z10" s="17">
        <f t="shared" si="0"/>
        <v>553</v>
      </c>
      <c r="AA10" s="18">
        <f>AA11+AA12</f>
        <v>9757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120.75" customHeight="1">
      <c r="B11" s="15">
        <v>3</v>
      </c>
      <c r="C11" s="16" t="s">
        <v>27</v>
      </c>
      <c r="D11" s="19">
        <v>0</v>
      </c>
      <c r="E11" s="19">
        <f>212+8+212</f>
        <v>432</v>
      </c>
      <c r="F11" s="19">
        <v>131</v>
      </c>
      <c r="G11" s="19">
        <f>12+299</f>
        <v>311</v>
      </c>
      <c r="H11" s="19">
        <v>165</v>
      </c>
      <c r="I11" s="19">
        <v>173</v>
      </c>
      <c r="J11" s="19">
        <f>485+16+279</f>
        <v>780</v>
      </c>
      <c r="K11" s="19">
        <v>206</v>
      </c>
      <c r="L11" s="19">
        <v>131</v>
      </c>
      <c r="M11" s="19">
        <f>98+9+159</f>
        <v>266</v>
      </c>
      <c r="N11" s="19">
        <v>145</v>
      </c>
      <c r="O11" s="19">
        <v>379</v>
      </c>
      <c r="P11" s="19">
        <v>44</v>
      </c>
      <c r="Q11" s="19">
        <v>301</v>
      </c>
      <c r="R11" s="19">
        <v>476</v>
      </c>
      <c r="S11" s="19">
        <f>173+466+250+1247+450+360+445+276</f>
        <v>3667</v>
      </c>
      <c r="T11" s="19">
        <v>119</v>
      </c>
      <c r="U11" s="19">
        <v>251</v>
      </c>
      <c r="V11" s="19">
        <v>100</v>
      </c>
      <c r="W11" s="19">
        <v>348</v>
      </c>
      <c r="X11" s="19">
        <f>31+96</f>
        <v>127</v>
      </c>
      <c r="Y11" s="19">
        <v>178</v>
      </c>
      <c r="Z11" s="20">
        <f>139+414</f>
        <v>553</v>
      </c>
      <c r="AA11" s="18">
        <f>SUM(D11:Z11)</f>
        <v>9283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39" ht="105.75" customHeight="1">
      <c r="B12" s="15">
        <v>4</v>
      </c>
      <c r="C12" s="21" t="s">
        <v>28</v>
      </c>
      <c r="D12" s="19">
        <v>0</v>
      </c>
      <c r="E12" s="19">
        <f>41+15</f>
        <v>56</v>
      </c>
      <c r="F12" s="19">
        <v>7</v>
      </c>
      <c r="G12" s="19">
        <v>1</v>
      </c>
      <c r="H12" s="19">
        <v>12</v>
      </c>
      <c r="I12" s="19">
        <v>7</v>
      </c>
      <c r="J12" s="19">
        <f>7+8</f>
        <v>15</v>
      </c>
      <c r="K12" s="19">
        <v>10</v>
      </c>
      <c r="L12" s="19">
        <v>3</v>
      </c>
      <c r="M12" s="19">
        <f>28+33</f>
        <v>61</v>
      </c>
      <c r="N12" s="19">
        <v>27</v>
      </c>
      <c r="O12" s="19">
        <v>6</v>
      </c>
      <c r="P12" s="19">
        <v>1</v>
      </c>
      <c r="Q12" s="19">
        <v>3</v>
      </c>
      <c r="R12" s="19">
        <v>19</v>
      </c>
      <c r="S12" s="19">
        <f>94+58</f>
        <v>152</v>
      </c>
      <c r="T12" s="19">
        <v>9</v>
      </c>
      <c r="U12" s="19">
        <v>29</v>
      </c>
      <c r="V12" s="19">
        <v>2</v>
      </c>
      <c r="W12" s="19">
        <v>38</v>
      </c>
      <c r="X12" s="19">
        <v>9</v>
      </c>
      <c r="Y12" s="19">
        <v>7</v>
      </c>
      <c r="Z12" s="20">
        <v>0</v>
      </c>
      <c r="AA12" s="18">
        <f>SUM(D12:Z12)</f>
        <v>474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2:39" ht="106.5" customHeight="1">
      <c r="B13" s="15">
        <v>5</v>
      </c>
      <c r="C13" s="16" t="s">
        <v>29</v>
      </c>
      <c r="D13" s="19">
        <v>1</v>
      </c>
      <c r="E13" s="19">
        <v>8</v>
      </c>
      <c r="F13" s="19">
        <v>2</v>
      </c>
      <c r="G13" s="19">
        <v>11</v>
      </c>
      <c r="H13" s="19">
        <v>2</v>
      </c>
      <c r="I13" s="19">
        <v>2</v>
      </c>
      <c r="J13" s="19">
        <v>14</v>
      </c>
      <c r="K13" s="19">
        <v>2</v>
      </c>
      <c r="L13" s="19">
        <v>2</v>
      </c>
      <c r="M13" s="19">
        <v>5</v>
      </c>
      <c r="N13" s="19">
        <v>2</v>
      </c>
      <c r="O13" s="19">
        <v>3</v>
      </c>
      <c r="P13" s="19">
        <v>1</v>
      </c>
      <c r="Q13" s="19">
        <v>1</v>
      </c>
      <c r="R13" s="19">
        <v>2</v>
      </c>
      <c r="S13" s="19">
        <v>46</v>
      </c>
      <c r="T13" s="19">
        <v>2</v>
      </c>
      <c r="U13" s="19">
        <v>3</v>
      </c>
      <c r="V13" s="19">
        <v>2</v>
      </c>
      <c r="W13" s="19">
        <v>2</v>
      </c>
      <c r="X13" s="19">
        <v>3</v>
      </c>
      <c r="Y13" s="19">
        <v>2</v>
      </c>
      <c r="Z13" s="19">
        <v>1</v>
      </c>
      <c r="AA13" s="18">
        <f>SUM(D13:Z13)</f>
        <v>119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14.25" hidden="1" customHeight="1">
      <c r="B14" s="15"/>
      <c r="C14" s="2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1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2:39" ht="53.25" customHeight="1" thickBot="1">
      <c r="B15" s="23">
        <v>7</v>
      </c>
      <c r="C15" s="24" t="s">
        <v>30</v>
      </c>
      <c r="D15" s="25">
        <v>0</v>
      </c>
      <c r="E15" s="26">
        <f t="shared" ref="E15:AA15" si="1">E12*100/E10</f>
        <v>11.475409836065573</v>
      </c>
      <c r="F15" s="27">
        <f t="shared" si="1"/>
        <v>5.0724637681159424</v>
      </c>
      <c r="G15" s="25">
        <f t="shared" si="1"/>
        <v>0.32051282051282054</v>
      </c>
      <c r="H15" s="27">
        <f t="shared" si="1"/>
        <v>6.7796610169491522</v>
      </c>
      <c r="I15" s="25">
        <f t="shared" si="1"/>
        <v>3.8888888888888888</v>
      </c>
      <c r="J15" s="25">
        <f t="shared" si="1"/>
        <v>1.8867924528301887</v>
      </c>
      <c r="K15" s="25">
        <f t="shared" si="1"/>
        <v>4.6296296296296298</v>
      </c>
      <c r="L15" s="25">
        <f t="shared" si="1"/>
        <v>2.2388059701492535</v>
      </c>
      <c r="M15" s="26">
        <f t="shared" si="1"/>
        <v>18.654434250764528</v>
      </c>
      <c r="N15" s="26">
        <f>N12*100/N10</f>
        <v>15.697674418604651</v>
      </c>
      <c r="O15" s="25">
        <f t="shared" si="1"/>
        <v>1.5584415584415585</v>
      </c>
      <c r="P15" s="25">
        <f>P12*100/P10</f>
        <v>2.2222222222222223</v>
      </c>
      <c r="Q15" s="25">
        <f t="shared" si="1"/>
        <v>0.98684210526315785</v>
      </c>
      <c r="R15" s="25">
        <f t="shared" si="1"/>
        <v>3.8383838383838382</v>
      </c>
      <c r="S15" s="25">
        <f t="shared" si="1"/>
        <v>3.9800995024875623</v>
      </c>
      <c r="T15" s="27">
        <f t="shared" si="1"/>
        <v>7.03125</v>
      </c>
      <c r="U15" s="25">
        <f t="shared" si="1"/>
        <v>10.357142857142858</v>
      </c>
      <c r="V15" s="25">
        <f t="shared" si="1"/>
        <v>1.9607843137254901</v>
      </c>
      <c r="W15" s="25">
        <f t="shared" si="1"/>
        <v>9.8445595854922274</v>
      </c>
      <c r="X15" s="25">
        <f t="shared" si="1"/>
        <v>6.617647058823529</v>
      </c>
      <c r="Y15" s="25">
        <f t="shared" si="1"/>
        <v>3.7837837837837838</v>
      </c>
      <c r="Z15" s="28">
        <f t="shared" si="1"/>
        <v>0</v>
      </c>
      <c r="AA15" s="29">
        <f t="shared" si="1"/>
        <v>4.8580506303166953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2:39" ht="29.25" customHeight="1"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2:39" ht="29.25" customHeight="1">
      <c r="B17" s="30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2:39" ht="22.8">
      <c r="C18" s="33" t="s">
        <v>31</v>
      </c>
      <c r="D18" s="8"/>
      <c r="E18" s="8"/>
      <c r="F18" s="8"/>
      <c r="G18" s="8"/>
      <c r="H18" s="8"/>
      <c r="I18" s="34" t="s">
        <v>32</v>
      </c>
      <c r="J18" s="3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2:39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</sheetData>
  <mergeCells count="2">
    <mergeCell ref="I2:T5"/>
    <mergeCell ref="I18:J18"/>
  </mergeCells>
  <pageMargins left="0.19685039370078741" right="0.19685039370078741" top="0.28999999999999998" bottom="0.98425196850393704" header="0.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на 01.05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2018-05-04T12:09:38Z</dcterms:created>
  <dcterms:modified xsi:type="dcterms:W3CDTF">2018-05-04T12:10:24Z</dcterms:modified>
</cp:coreProperties>
</file>