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LAST_CELL" localSheetId="0">Бюджет!$H$58</definedName>
    <definedName name="_xlnm.Print_Titles" localSheetId="0">Бюджет!$4:$7</definedName>
  </definedNames>
  <calcPr calcId="124519"/>
</workbook>
</file>

<file path=xl/calcChain.xml><?xml version="1.0" encoding="utf-8"?>
<calcChain xmlns="http://schemas.openxmlformats.org/spreadsheetml/2006/main">
  <c r="H18" i="1"/>
  <c r="H9"/>
  <c r="I46"/>
  <c r="I45"/>
  <c r="G46"/>
  <c r="G45"/>
  <c r="J46"/>
  <c r="J45"/>
  <c r="H46"/>
  <c r="H45"/>
  <c r="H41"/>
  <c r="G42"/>
  <c r="G41"/>
  <c r="D45"/>
  <c r="E45"/>
  <c r="F45"/>
  <c r="C45"/>
  <c r="D49"/>
  <c r="C49"/>
  <c r="D47"/>
  <c r="C47"/>
  <c r="D41"/>
  <c r="C41"/>
  <c r="D39"/>
  <c r="C39"/>
  <c r="D36"/>
  <c r="C36"/>
  <c r="D30"/>
  <c r="C30"/>
  <c r="D25"/>
  <c r="C25"/>
  <c r="D20"/>
  <c r="C20"/>
  <c r="G20" s="1"/>
  <c r="D17"/>
  <c r="C17"/>
  <c r="D15"/>
  <c r="C15"/>
  <c r="D8"/>
  <c r="C8"/>
  <c r="H8" s="1"/>
  <c r="I19"/>
  <c r="J50"/>
  <c r="J51"/>
  <c r="J52"/>
  <c r="I50"/>
  <c r="I51"/>
  <c r="I52"/>
  <c r="H50"/>
  <c r="H51"/>
  <c r="H52"/>
  <c r="G50"/>
  <c r="G51"/>
  <c r="G52"/>
  <c r="J40"/>
  <c r="I40"/>
  <c r="H40"/>
  <c r="G40"/>
  <c r="J21"/>
  <c r="I21"/>
  <c r="G21"/>
  <c r="H21"/>
  <c r="G19"/>
  <c r="J16"/>
  <c r="I16"/>
  <c r="H16"/>
  <c r="G16"/>
  <c r="E47"/>
  <c r="H47" s="1"/>
  <c r="F47"/>
  <c r="E8"/>
  <c r="F8"/>
  <c r="J8" s="1"/>
  <c r="E49"/>
  <c r="F49"/>
  <c r="J49" s="1"/>
  <c r="E41"/>
  <c r="F41"/>
  <c r="I41" s="1"/>
  <c r="E39"/>
  <c r="F39"/>
  <c r="I39" s="1"/>
  <c r="E36"/>
  <c r="H36" s="1"/>
  <c r="F36"/>
  <c r="J36" s="1"/>
  <c r="E30"/>
  <c r="F30"/>
  <c r="E25"/>
  <c r="G25" s="1"/>
  <c r="F25"/>
  <c r="I25" s="1"/>
  <c r="E20"/>
  <c r="H20" s="1"/>
  <c r="F20"/>
  <c r="I20" s="1"/>
  <c r="F17"/>
  <c r="E17"/>
  <c r="E53" s="1"/>
  <c r="E15"/>
  <c r="F15"/>
  <c r="J15" s="1"/>
  <c r="H30"/>
  <c r="H25"/>
  <c r="G22"/>
  <c r="H22"/>
  <c r="I22"/>
  <c r="I9"/>
  <c r="I10"/>
  <c r="I11"/>
  <c r="I12"/>
  <c r="I13"/>
  <c r="I14"/>
  <c r="I18"/>
  <c r="I23"/>
  <c r="I24"/>
  <c r="I26"/>
  <c r="I27"/>
  <c r="I28"/>
  <c r="I29"/>
  <c r="I30"/>
  <c r="I31"/>
  <c r="I32"/>
  <c r="I33"/>
  <c r="I34"/>
  <c r="I35"/>
  <c r="I36"/>
  <c r="I37"/>
  <c r="I38"/>
  <c r="I42"/>
  <c r="I43"/>
  <c r="I44"/>
  <c r="I48"/>
  <c r="J9"/>
  <c r="J10"/>
  <c r="J11"/>
  <c r="J14"/>
  <c r="J18"/>
  <c r="J23"/>
  <c r="J24"/>
  <c r="J26"/>
  <c r="J27"/>
  <c r="J28"/>
  <c r="J29"/>
  <c r="J30"/>
  <c r="J31"/>
  <c r="J32"/>
  <c r="J35"/>
  <c r="J37"/>
  <c r="J38"/>
  <c r="J42"/>
  <c r="J43"/>
  <c r="J44"/>
  <c r="J48"/>
  <c r="H10"/>
  <c r="H11"/>
  <c r="H13"/>
  <c r="H14"/>
  <c r="H23"/>
  <c r="H24"/>
  <c r="H26"/>
  <c r="H27"/>
  <c r="H28"/>
  <c r="H29"/>
  <c r="H31"/>
  <c r="H32"/>
  <c r="H35"/>
  <c r="H37"/>
  <c r="H38"/>
  <c r="H42"/>
  <c r="H43"/>
  <c r="H44"/>
  <c r="H48"/>
  <c r="G9"/>
  <c r="G10"/>
  <c r="G11"/>
  <c r="G12"/>
  <c r="G13"/>
  <c r="G14"/>
  <c r="G18"/>
  <c r="G23"/>
  <c r="G24"/>
  <c r="G26"/>
  <c r="G27"/>
  <c r="G28"/>
  <c r="G29"/>
  <c r="G31"/>
  <c r="G32"/>
  <c r="G33"/>
  <c r="G34"/>
  <c r="G35"/>
  <c r="G37"/>
  <c r="G38"/>
  <c r="G43"/>
  <c r="G44"/>
  <c r="G48"/>
  <c r="H17" l="1"/>
  <c r="J17"/>
  <c r="I17"/>
  <c r="D53"/>
  <c r="C53"/>
  <c r="F53"/>
  <c r="G47"/>
  <c r="J41"/>
  <c r="G36"/>
  <c r="J20"/>
  <c r="G53"/>
  <c r="I8"/>
  <c r="G8"/>
  <c r="G17"/>
  <c r="H15"/>
  <c r="G30"/>
  <c r="G39"/>
  <c r="H49"/>
  <c r="G15"/>
  <c r="I15"/>
  <c r="J47"/>
  <c r="I47"/>
  <c r="H39"/>
  <c r="J39"/>
  <c r="G49"/>
  <c r="I49"/>
  <c r="J25"/>
  <c r="I53" l="1"/>
  <c r="J53"/>
  <c r="H53"/>
</calcChain>
</file>

<file path=xl/sharedStrings.xml><?xml version="1.0" encoding="utf-8"?>
<sst xmlns="http://schemas.openxmlformats.org/spreadsheetml/2006/main" count="108" uniqueCount="102">
  <si>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</si>
  <si>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</si>
  <si>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</si>
  <si>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</si>
  <si>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</si>
  <si>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</si>
  <si>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</si>
  <si>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</si>
  <si>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</si>
  <si>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</si>
  <si>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</si>
  <si>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</si>
  <si>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</si>
  <si>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</si>
  <si>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</si>
  <si>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</si>
  <si>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</si>
  <si>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</si>
  <si>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</si>
  <si>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</si>
  <si>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</si>
  <si>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</si>
  <si>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</si>
  <si>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</si>
  <si>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</si>
  <si>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</si>
  <si>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</si>
  <si>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</si>
  <si>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</si>
  <si>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</si>
  <si>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</si>
  <si>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</si>
  <si>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</si>
  <si>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</si>
  <si>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</si>
  <si>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</si>
  <si>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</si>
  <si>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</si>
  <si>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</si>
  <si>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</si>
  <si>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</si>
  <si>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</si>
  <si>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</si>
  <si>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</si>
  <si>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</si>
  <si>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</si>
  <si>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</si>
  <si>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</si>
  <si>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</si>
  <si>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</si>
  <si>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</si>
  <si>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</si>
  <si>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</si>
  <si>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</si>
  <si>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</si>
  <si>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</si>
  <si>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</si>
  <si>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</si>
  <si>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</si>
  <si>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</si>
  <si>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</si>
  <si>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</si>
  <si>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</si>
  <si>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</si>
  <si>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</si>
  <si>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</si>
  <si>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</si>
  <si>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</si>
  <si>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</si>
  <si>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</si>
  <si>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</si>
  <si>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</si>
  <si>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</si>
  <si>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</si>
  <si>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НАЦИОНАЛЬНАЯ ОБОРОНА</t>
  </si>
  <si>
    <t>Мобилизационная и вневойсковая подготовка</t>
  </si>
  <si>
    <t>0200</t>
  </si>
  <si>
    <t>0203</t>
  </si>
  <si>
    <t>Сельское хозяйство и рыболовство</t>
  </si>
  <si>
    <t>0405</t>
  </si>
  <si>
    <t>ЗДРАВООХРАНЕНИЕ</t>
  </si>
  <si>
    <t>0900</t>
  </si>
  <si>
    <t>Стационарная медицинская помощь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</si>
  <si>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</si>
  <si>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</si>
  <si>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</si>
  <si>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МЕЖБЮДЖЕТНЫЕ ТРАНСФЕРТЫ ОБЩЕГО ХАРАКТЕРА БЮДЖЕТАМ СУБЪЕКТОВ РОССИЙСКОЙ ФЕДЕРАЦИИ И МУНИЦИПАЛЬНЫХ ОБРАЗОВАНИЙ</t>
  </si>
  <si>
    <t>Иные дотации</t>
  </si>
  <si>
    <t>1402</t>
  </si>
  <si>
    <t>Прочие межбюджетные трансферты общего характера</t>
  </si>
  <si>
    <t>1403</t>
  </si>
  <si>
    <t xml:space="preserve"> 2018 год 
(по состоянию на 01.04.2018)</t>
  </si>
  <si>
    <t>0310</t>
  </si>
  <si>
    <t>Обеспечение пожарной безопасности</t>
  </si>
  <si>
    <t>0901</t>
  </si>
  <si>
    <t>Массовый спорт</t>
  </si>
  <si>
    <t>1100</t>
  </si>
  <si>
    <t>1102</t>
  </si>
  <si>
    <t>ФИЗИЧЕСКАЯ КУЛЬТУРА И СПОРТ</t>
  </si>
  <si>
    <t xml:space="preserve"> 2019 год 
(по состоянию на 01.04.2018)</t>
  </si>
  <si>
    <t>Отклонение 2019 года от 2018 года 
(+увеличение; - уменьшение)</t>
  </si>
  <si>
    <t>Данные о расходах бюджета МО МР "Усть-Цилемский" по разделам и подразделам классификации расходов бюджетов 
за I квартал 2019 года в сравнении с I кварталом 2018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</si>
</sst>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164" fontId="4" fillId="0" borderId="1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/>
    </xf>
    <xf numFmtId="4" fontId="0" fillId="0" borderId="0" xfId="0" applyNumberFormat="1"/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6"/>
  <sheetViews>
    <sheetView showGridLines="0" tabSelected="1" workbookViewId="0">
      <selection activeCell="A3" sqref="A3"/>
    </sheetView>
  </sheetViews>
  <sheetFormatPr defaultRowHeight="12.75" customHeight="1" outlineLevelRow="1"/>
  <cols>
    <col min="1" max="1" width="34.88671875" customWidth="1"/>
    <col min="2" max="2" width="6.5546875" customWidth="1"/>
    <col min="3" max="3" width="17.33203125" bestFit="1" customWidth="1"/>
    <col min="4" max="4" width="16" customWidth="1"/>
    <col min="5" max="5" width="17.88671875" customWidth="1"/>
    <col min="6" max="6" width="15.88671875" customWidth="1"/>
    <col min="7" max="7" width="16.5546875" customWidth="1"/>
    <col min="8" max="8" width="11.33203125" customWidth="1"/>
    <col min="9" max="9" width="16.33203125" bestFit="1" customWidth="1"/>
    <col min="10" max="10" width="12.6640625" customWidth="1"/>
  </cols>
  <sheetData>
    <row r="1" spans="1:10" ht="15.6">
      <c r="A1" s="2"/>
      <c r="B1" s="1"/>
      <c r="C1" s="1"/>
      <c r="D1" s="1"/>
      <c r="E1" s="1"/>
      <c r="F1" s="1"/>
      <c r="G1" s="19"/>
      <c r="H1" s="19"/>
      <c r="I1" s="19"/>
      <c r="J1" s="19"/>
    </row>
    <row r="2" spans="1:10" ht="44.25" customHeight="1">
      <c r="A2" s="20" t="s">
        <v>101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6">
      <c r="A3" s="1"/>
      <c r="B3" s="1"/>
      <c r="C3" s="1"/>
      <c r="D3" s="1"/>
      <c r="E3" s="1"/>
      <c r="F3" s="1"/>
      <c r="G3" s="1"/>
      <c r="H3" s="1"/>
      <c r="J3" s="13" t="s">
        <v>72</v>
      </c>
    </row>
    <row r="4" spans="1:10" ht="35.25" customHeight="1">
      <c r="A4" s="21" t="s">
        <v>66</v>
      </c>
      <c r="B4" s="21" t="s">
        <v>67</v>
      </c>
      <c r="C4" s="21" t="s">
        <v>91</v>
      </c>
      <c r="D4" s="21"/>
      <c r="E4" s="21" t="s">
        <v>99</v>
      </c>
      <c r="F4" s="21"/>
      <c r="G4" s="21" t="s">
        <v>100</v>
      </c>
      <c r="H4" s="21"/>
      <c r="I4" s="21"/>
      <c r="J4" s="21"/>
    </row>
    <row r="5" spans="1:10" ht="15.6">
      <c r="A5" s="21"/>
      <c r="B5" s="21"/>
      <c r="C5" s="22" t="s">
        <v>68</v>
      </c>
      <c r="D5" s="22" t="s">
        <v>69</v>
      </c>
      <c r="E5" s="22" t="s">
        <v>68</v>
      </c>
      <c r="F5" s="22" t="s">
        <v>69</v>
      </c>
      <c r="G5" s="22" t="s">
        <v>68</v>
      </c>
      <c r="H5" s="22"/>
      <c r="I5" s="22" t="s">
        <v>69</v>
      </c>
      <c r="J5" s="22"/>
    </row>
    <row r="6" spans="1:10" ht="15.6">
      <c r="A6" s="21"/>
      <c r="B6" s="21"/>
      <c r="C6" s="22"/>
      <c r="D6" s="22"/>
      <c r="E6" s="22"/>
      <c r="F6" s="22"/>
      <c r="G6" s="3" t="s">
        <v>70</v>
      </c>
      <c r="H6" s="3" t="s">
        <v>71</v>
      </c>
      <c r="I6" s="3" t="s">
        <v>70</v>
      </c>
      <c r="J6" s="3" t="s">
        <v>71</v>
      </c>
    </row>
    <row r="7" spans="1:10" ht="15.6">
      <c r="A7" s="4">
        <v>1</v>
      </c>
      <c r="B7" s="4">
        <v>2</v>
      </c>
      <c r="C7" s="4">
        <v>5</v>
      </c>
      <c r="D7" s="4">
        <v>6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31.2">
      <c r="A8" s="5" t="s">
        <v>0</v>
      </c>
      <c r="B8" s="6" t="s">
        <v>1</v>
      </c>
      <c r="C8" s="7">
        <f>C9+C10+C11+C12+C13+C14</f>
        <v>78490333</v>
      </c>
      <c r="D8" s="7">
        <f>D9+D10+D11+D12+D13+D14</f>
        <v>13442841.639999999</v>
      </c>
      <c r="E8" s="7">
        <f>E9+E10+E11+E12+E13+E14</f>
        <v>73257423.840000004</v>
      </c>
      <c r="F8" s="7">
        <f>F9+F10+F11+F12+F13+F14</f>
        <v>15276395.74</v>
      </c>
      <c r="G8" s="7">
        <f>E8-C8</f>
        <v>-5232909.1599999964</v>
      </c>
      <c r="H8" s="14">
        <f>E8/C8*100</f>
        <v>93.333052670320555</v>
      </c>
      <c r="I8" s="7">
        <f>F8-D8</f>
        <v>1833554.1000000015</v>
      </c>
      <c r="J8" s="14">
        <f>F8/D8*100</f>
        <v>113.63963177654455</v>
      </c>
    </row>
    <row r="9" spans="1:10" ht="93.6" outlineLevel="1">
      <c r="A9" s="8" t="s">
        <v>2</v>
      </c>
      <c r="B9" s="18" t="s">
        <v>3</v>
      </c>
      <c r="C9" s="9">
        <v>327000</v>
      </c>
      <c r="D9" s="9">
        <v>0</v>
      </c>
      <c r="E9" s="9">
        <v>500000</v>
      </c>
      <c r="F9" s="9">
        <v>79080</v>
      </c>
      <c r="G9" s="9">
        <f t="shared" ref="G9:G53" si="0">E9-C9</f>
        <v>173000</v>
      </c>
      <c r="H9" s="15">
        <f>E9/C9*100</f>
        <v>152.90519877675843</v>
      </c>
      <c r="I9" s="9">
        <f t="shared" ref="I9:I53" si="1">F9-D9</f>
        <v>79080</v>
      </c>
      <c r="J9" s="15" t="e">
        <f t="shared" ref="J9:J53" si="2">F9/D9*100</f>
        <v>#DIV/0!</v>
      </c>
    </row>
    <row r="10" spans="1:10" ht="117" customHeight="1" outlineLevel="1">
      <c r="A10" s="8" t="s">
        <v>4</v>
      </c>
      <c r="B10" s="18" t="s">
        <v>5</v>
      </c>
      <c r="C10" s="9">
        <v>44843748.039999999</v>
      </c>
      <c r="D10" s="9">
        <v>9656938.0600000005</v>
      </c>
      <c r="E10" s="9">
        <v>44738201.840000004</v>
      </c>
      <c r="F10" s="9">
        <v>10547103.07</v>
      </c>
      <c r="G10" s="9">
        <f t="shared" si="0"/>
        <v>-105546.19999999553</v>
      </c>
      <c r="H10" s="15">
        <f t="shared" ref="H10:H53" si="3">E10/C10*100</f>
        <v>99.764635641280805</v>
      </c>
      <c r="I10" s="9">
        <f t="shared" si="1"/>
        <v>890165.00999999978</v>
      </c>
      <c r="J10" s="15">
        <f t="shared" si="2"/>
        <v>109.21788049658466</v>
      </c>
    </row>
    <row r="11" spans="1:10" ht="78" outlineLevel="1">
      <c r="A11" s="8" t="s">
        <v>6</v>
      </c>
      <c r="B11" s="18" t="s">
        <v>7</v>
      </c>
      <c r="C11" s="9">
        <v>14097383.529999999</v>
      </c>
      <c r="D11" s="9">
        <v>3275429.21</v>
      </c>
      <c r="E11" s="9">
        <v>15174150</v>
      </c>
      <c r="F11" s="9">
        <v>2891825.97</v>
      </c>
      <c r="G11" s="9">
        <f t="shared" si="0"/>
        <v>1076766.4700000007</v>
      </c>
      <c r="H11" s="15">
        <f t="shared" si="3"/>
        <v>107.63805898951804</v>
      </c>
      <c r="I11" s="9">
        <f t="shared" si="1"/>
        <v>-383603.23999999976</v>
      </c>
      <c r="J11" s="15">
        <f t="shared" si="2"/>
        <v>88.288458842925209</v>
      </c>
    </row>
    <row r="12" spans="1:10" ht="31.2" outlineLevel="1">
      <c r="A12" s="8" t="s">
        <v>60</v>
      </c>
      <c r="B12" s="18" t="s">
        <v>61</v>
      </c>
      <c r="C12" s="9">
        <v>0</v>
      </c>
      <c r="D12" s="9">
        <v>0</v>
      </c>
      <c r="E12" s="9">
        <v>417550</v>
      </c>
      <c r="F12" s="9">
        <v>0</v>
      </c>
      <c r="G12" s="9">
        <f t="shared" si="0"/>
        <v>417550</v>
      </c>
      <c r="H12" s="15">
        <v>0</v>
      </c>
      <c r="I12" s="9">
        <f t="shared" si="1"/>
        <v>0</v>
      </c>
      <c r="J12" s="15">
        <v>0</v>
      </c>
    </row>
    <row r="13" spans="1:10" ht="15.6" outlineLevel="1">
      <c r="A13" s="8" t="s">
        <v>8</v>
      </c>
      <c r="B13" s="18" t="s">
        <v>9</v>
      </c>
      <c r="C13" s="9">
        <v>322350</v>
      </c>
      <c r="D13" s="9">
        <v>0</v>
      </c>
      <c r="E13" s="9">
        <v>445000</v>
      </c>
      <c r="F13" s="9">
        <v>0</v>
      </c>
      <c r="G13" s="9">
        <f t="shared" si="0"/>
        <v>122650</v>
      </c>
      <c r="H13" s="15">
        <f t="shared" si="3"/>
        <v>138.04870482394912</v>
      </c>
      <c r="I13" s="9">
        <f t="shared" si="1"/>
        <v>0</v>
      </c>
      <c r="J13" s="15">
        <v>0</v>
      </c>
    </row>
    <row r="14" spans="1:10" ht="31.2" outlineLevel="1">
      <c r="A14" s="8" t="s">
        <v>10</v>
      </c>
      <c r="B14" s="18" t="s">
        <v>11</v>
      </c>
      <c r="C14" s="9">
        <v>18899851.43</v>
      </c>
      <c r="D14" s="9">
        <v>510474.37</v>
      </c>
      <c r="E14" s="9">
        <v>11982522</v>
      </c>
      <c r="F14" s="9">
        <v>1758386.7</v>
      </c>
      <c r="G14" s="9">
        <f t="shared" si="0"/>
        <v>-6917329.4299999997</v>
      </c>
      <c r="H14" s="15">
        <f t="shared" si="3"/>
        <v>63.400085679932772</v>
      </c>
      <c r="I14" s="9">
        <f t="shared" si="1"/>
        <v>1247912.33</v>
      </c>
      <c r="J14" s="15">
        <f t="shared" si="2"/>
        <v>344.46130958543517</v>
      </c>
    </row>
    <row r="15" spans="1:10" ht="15.6" outlineLevel="1">
      <c r="A15" s="5" t="s">
        <v>74</v>
      </c>
      <c r="B15" s="6" t="s">
        <v>76</v>
      </c>
      <c r="C15" s="7">
        <f>C16</f>
        <v>1188700</v>
      </c>
      <c r="D15" s="7">
        <f>D16</f>
        <v>297175</v>
      </c>
      <c r="E15" s="7">
        <f>E16</f>
        <v>1349400</v>
      </c>
      <c r="F15" s="7">
        <f>F16</f>
        <v>337350</v>
      </c>
      <c r="G15" s="9">
        <f t="shared" si="0"/>
        <v>160700</v>
      </c>
      <c r="H15" s="15">
        <f t="shared" si="3"/>
        <v>113.51897030369311</v>
      </c>
      <c r="I15" s="9">
        <f t="shared" si="1"/>
        <v>40175</v>
      </c>
      <c r="J15" s="15">
        <f t="shared" si="2"/>
        <v>113.51897030369311</v>
      </c>
    </row>
    <row r="16" spans="1:10" ht="31.2" outlineLevel="1">
      <c r="A16" s="8" t="s">
        <v>75</v>
      </c>
      <c r="B16" s="18" t="s">
        <v>77</v>
      </c>
      <c r="C16" s="9">
        <v>1188700</v>
      </c>
      <c r="D16" s="9">
        <v>297175</v>
      </c>
      <c r="E16" s="9">
        <v>1349400</v>
      </c>
      <c r="F16" s="9">
        <v>337350</v>
      </c>
      <c r="G16" s="9">
        <f t="shared" si="0"/>
        <v>160700</v>
      </c>
      <c r="H16" s="15">
        <f t="shared" si="3"/>
        <v>113.51897030369311</v>
      </c>
      <c r="I16" s="9">
        <f t="shared" si="1"/>
        <v>40175</v>
      </c>
      <c r="J16" s="15">
        <f t="shared" si="2"/>
        <v>113.51897030369311</v>
      </c>
    </row>
    <row r="17" spans="1:10" ht="62.4">
      <c r="A17" s="5" t="s">
        <v>12</v>
      </c>
      <c r="B17" s="6" t="s">
        <v>13</v>
      </c>
      <c r="C17" s="7">
        <f>C18+C19</f>
        <v>140000</v>
      </c>
      <c r="D17" s="7">
        <f>D18+D19</f>
        <v>0</v>
      </c>
      <c r="E17" s="7">
        <f>E18+E19</f>
        <v>0</v>
      </c>
      <c r="F17" s="7">
        <f>F18+F19</f>
        <v>0</v>
      </c>
      <c r="G17" s="7">
        <f t="shared" si="0"/>
        <v>-140000</v>
      </c>
      <c r="H17" s="14">
        <f t="shared" si="3"/>
        <v>0</v>
      </c>
      <c r="I17" s="7">
        <f t="shared" si="1"/>
        <v>0</v>
      </c>
      <c r="J17" s="14" t="e">
        <f t="shared" si="2"/>
        <v>#DIV/0!</v>
      </c>
    </row>
    <row r="18" spans="1:10" ht="62.4" outlineLevel="1">
      <c r="A18" s="8" t="s">
        <v>14</v>
      </c>
      <c r="B18" s="18" t="s">
        <v>15</v>
      </c>
      <c r="C18" s="9">
        <v>0</v>
      </c>
      <c r="D18" s="9">
        <v>0</v>
      </c>
      <c r="E18" s="9">
        <v>0</v>
      </c>
      <c r="F18" s="9">
        <v>0</v>
      </c>
      <c r="G18" s="9">
        <f t="shared" si="0"/>
        <v>0</v>
      </c>
      <c r="H18" s="15" t="e">
        <f t="shared" si="3"/>
        <v>#DIV/0!</v>
      </c>
      <c r="I18" s="9">
        <f t="shared" si="1"/>
        <v>0</v>
      </c>
      <c r="J18" s="15" t="e">
        <f t="shared" si="2"/>
        <v>#DIV/0!</v>
      </c>
    </row>
    <row r="19" spans="1:10" ht="31.2" outlineLevel="1">
      <c r="A19" s="8" t="s">
        <v>93</v>
      </c>
      <c r="B19" s="18" t="s">
        <v>92</v>
      </c>
      <c r="C19" s="9">
        <v>140000</v>
      </c>
      <c r="D19" s="9">
        <v>0</v>
      </c>
      <c r="E19" s="9">
        <v>0</v>
      </c>
      <c r="F19" s="9">
        <v>0</v>
      </c>
      <c r="G19" s="9">
        <f t="shared" si="0"/>
        <v>-140000</v>
      </c>
      <c r="H19" s="15"/>
      <c r="I19" s="9">
        <f t="shared" si="1"/>
        <v>0</v>
      </c>
      <c r="J19" s="15"/>
    </row>
    <row r="20" spans="1:10" ht="31.2">
      <c r="A20" s="5" t="s">
        <v>16</v>
      </c>
      <c r="B20" s="6" t="s">
        <v>17</v>
      </c>
      <c r="C20" s="7">
        <f>C21+C22+C23+C24</f>
        <v>48817320.370000005</v>
      </c>
      <c r="D20" s="7">
        <f>D21+D22+D23+D24</f>
        <v>8559679.8200000003</v>
      </c>
      <c r="E20" s="7">
        <f>E21+E22+E23+E24</f>
        <v>45669708.340000004</v>
      </c>
      <c r="F20" s="7">
        <f>F21+F22+F23+F24</f>
        <v>5874724.04</v>
      </c>
      <c r="G20" s="7">
        <f t="shared" si="0"/>
        <v>-3147612.0300000012</v>
      </c>
      <c r="H20" s="14">
        <f t="shared" si="3"/>
        <v>93.552263815089859</v>
      </c>
      <c r="I20" s="7">
        <f t="shared" si="1"/>
        <v>-2684955.7800000003</v>
      </c>
      <c r="J20" s="14">
        <f t="shared" si="2"/>
        <v>68.632520883240232</v>
      </c>
    </row>
    <row r="21" spans="1:10" ht="15.6">
      <c r="A21" s="8" t="s">
        <v>78</v>
      </c>
      <c r="B21" s="18" t="s">
        <v>79</v>
      </c>
      <c r="C21" s="9">
        <v>295000</v>
      </c>
      <c r="D21" s="9">
        <v>0</v>
      </c>
      <c r="E21" s="9">
        <v>175000</v>
      </c>
      <c r="F21" s="9">
        <v>0</v>
      </c>
      <c r="G21" s="7">
        <f t="shared" si="0"/>
        <v>-120000</v>
      </c>
      <c r="H21" s="14">
        <f t="shared" si="3"/>
        <v>59.322033898305079</v>
      </c>
      <c r="I21" s="7">
        <f t="shared" si="1"/>
        <v>0</v>
      </c>
      <c r="J21" s="14" t="e">
        <f t="shared" si="2"/>
        <v>#DIV/0!</v>
      </c>
    </row>
    <row r="22" spans="1:10" ht="15.6" outlineLevel="1">
      <c r="A22" s="8" t="s">
        <v>18</v>
      </c>
      <c r="B22" s="18" t="s">
        <v>19</v>
      </c>
      <c r="C22" s="9">
        <v>18389470</v>
      </c>
      <c r="D22" s="9">
        <v>646628.75</v>
      </c>
      <c r="E22" s="9">
        <v>4514400</v>
      </c>
      <c r="F22" s="9">
        <v>607734.6</v>
      </c>
      <c r="G22" s="9">
        <f t="shared" si="0"/>
        <v>-13875070</v>
      </c>
      <c r="H22" s="15">
        <f t="shared" si="3"/>
        <v>24.548831478014321</v>
      </c>
      <c r="I22" s="9">
        <f t="shared" si="1"/>
        <v>-38894.150000000023</v>
      </c>
      <c r="J22" s="15">
        <v>0</v>
      </c>
    </row>
    <row r="23" spans="1:10" ht="31.2" outlineLevel="1">
      <c r="A23" s="8" t="s">
        <v>20</v>
      </c>
      <c r="B23" s="18" t="s">
        <v>21</v>
      </c>
      <c r="C23" s="9">
        <v>27834520.370000001</v>
      </c>
      <c r="D23" s="9">
        <v>7540593.2999999998</v>
      </c>
      <c r="E23" s="9">
        <v>38140308.340000004</v>
      </c>
      <c r="F23" s="9">
        <v>4466710.6100000003</v>
      </c>
      <c r="G23" s="9">
        <f t="shared" si="0"/>
        <v>10305787.970000003</v>
      </c>
      <c r="H23" s="15">
        <f t="shared" si="3"/>
        <v>137.02520407395832</v>
      </c>
      <c r="I23" s="9">
        <f t="shared" si="1"/>
        <v>-3073882.6899999995</v>
      </c>
      <c r="J23" s="15">
        <f t="shared" si="2"/>
        <v>59.235532700059565</v>
      </c>
    </row>
    <row r="24" spans="1:10" ht="31.2" outlineLevel="1">
      <c r="A24" s="8" t="s">
        <v>22</v>
      </c>
      <c r="B24" s="18" t="s">
        <v>23</v>
      </c>
      <c r="C24" s="9">
        <v>2298330</v>
      </c>
      <c r="D24" s="9">
        <v>372457.77</v>
      </c>
      <c r="E24" s="9">
        <v>2840000</v>
      </c>
      <c r="F24" s="9">
        <v>800278.83</v>
      </c>
      <c r="G24" s="9">
        <f t="shared" si="0"/>
        <v>541670</v>
      </c>
      <c r="H24" s="15">
        <f t="shared" si="3"/>
        <v>123.56798196951699</v>
      </c>
      <c r="I24" s="9">
        <f t="shared" si="1"/>
        <v>427821.05999999994</v>
      </c>
      <c r="J24" s="15">
        <f t="shared" si="2"/>
        <v>214.86431334215416</v>
      </c>
    </row>
    <row r="25" spans="1:10" ht="46.8">
      <c r="A25" s="5" t="s">
        <v>24</v>
      </c>
      <c r="B25" s="6" t="s">
        <v>25</v>
      </c>
      <c r="C25" s="7">
        <f>C26+C27+C28+C29</f>
        <v>106696082.72999999</v>
      </c>
      <c r="D25" s="7">
        <f>D26+D27+D28+D29</f>
        <v>2909565.45</v>
      </c>
      <c r="E25" s="7">
        <f>E26+E27+E28+E29</f>
        <v>25958291.66</v>
      </c>
      <c r="F25" s="7">
        <f>F26+F27+F28+F29</f>
        <v>4138989.88</v>
      </c>
      <c r="G25" s="7">
        <f t="shared" si="0"/>
        <v>-80737791.069999993</v>
      </c>
      <c r="H25" s="14">
        <f t="shared" si="3"/>
        <v>24.329189034698505</v>
      </c>
      <c r="I25" s="7">
        <f t="shared" si="1"/>
        <v>1229424.4299999997</v>
      </c>
      <c r="J25" s="14">
        <f t="shared" si="2"/>
        <v>142.25457207020381</v>
      </c>
    </row>
    <row r="26" spans="1:10" ht="15.6" outlineLevel="1">
      <c r="A26" s="8" t="s">
        <v>26</v>
      </c>
      <c r="B26" s="18" t="s">
        <v>27</v>
      </c>
      <c r="C26" s="9">
        <v>1832677.5</v>
      </c>
      <c r="D26" s="9">
        <v>411155.24</v>
      </c>
      <c r="E26" s="9">
        <v>2350000</v>
      </c>
      <c r="F26" s="9">
        <v>771665.59</v>
      </c>
      <c r="G26" s="9">
        <f t="shared" si="0"/>
        <v>517322.5</v>
      </c>
      <c r="H26" s="15">
        <f t="shared" si="3"/>
        <v>128.22768872319327</v>
      </c>
      <c r="I26" s="9">
        <f t="shared" si="1"/>
        <v>360510.35</v>
      </c>
      <c r="J26" s="15">
        <f t="shared" si="2"/>
        <v>187.68229489182724</v>
      </c>
    </row>
    <row r="27" spans="1:10" ht="15.6" outlineLevel="1">
      <c r="A27" s="8" t="s">
        <v>28</v>
      </c>
      <c r="B27" s="18" t="s">
        <v>29</v>
      </c>
      <c r="C27" s="9">
        <v>79090391.459999993</v>
      </c>
      <c r="D27" s="9">
        <v>51090.46</v>
      </c>
      <c r="E27" s="9">
        <v>12204291.66</v>
      </c>
      <c r="F27" s="9">
        <v>1381000</v>
      </c>
      <c r="G27" s="9">
        <f t="shared" si="0"/>
        <v>-66886099.799999997</v>
      </c>
      <c r="H27" s="15">
        <f t="shared" si="3"/>
        <v>15.430814584060224</v>
      </c>
      <c r="I27" s="9">
        <f t="shared" si="1"/>
        <v>1329909.54</v>
      </c>
      <c r="J27" s="15">
        <f t="shared" si="2"/>
        <v>2703.0486709260399</v>
      </c>
    </row>
    <row r="28" spans="1:10" ht="15.6" outlineLevel="1">
      <c r="A28" s="8" t="s">
        <v>30</v>
      </c>
      <c r="B28" s="18" t="s">
        <v>31</v>
      </c>
      <c r="C28" s="9">
        <v>9534300</v>
      </c>
      <c r="D28" s="9">
        <v>1309844.75</v>
      </c>
      <c r="E28" s="9">
        <v>6547500</v>
      </c>
      <c r="F28" s="9">
        <v>1201324.29</v>
      </c>
      <c r="G28" s="9">
        <f t="shared" si="0"/>
        <v>-2986800</v>
      </c>
      <c r="H28" s="15">
        <f t="shared" si="3"/>
        <v>68.67310657310972</v>
      </c>
      <c r="I28" s="9">
        <f t="shared" si="1"/>
        <v>-108520.45999999996</v>
      </c>
      <c r="J28" s="15">
        <f t="shared" si="2"/>
        <v>91.715013554087236</v>
      </c>
    </row>
    <row r="29" spans="1:10" ht="46.8" outlineLevel="1">
      <c r="A29" s="8" t="s">
        <v>32</v>
      </c>
      <c r="B29" s="18" t="s">
        <v>33</v>
      </c>
      <c r="C29" s="9">
        <v>16238713.77</v>
      </c>
      <c r="D29" s="9">
        <v>1137475</v>
      </c>
      <c r="E29" s="9">
        <v>4856500</v>
      </c>
      <c r="F29" s="9">
        <v>785000</v>
      </c>
      <c r="G29" s="9">
        <f t="shared" si="0"/>
        <v>-11382213.77</v>
      </c>
      <c r="H29" s="15">
        <f t="shared" si="3"/>
        <v>29.906925319245897</v>
      </c>
      <c r="I29" s="9">
        <f t="shared" si="1"/>
        <v>-352475</v>
      </c>
      <c r="J29" s="15">
        <f t="shared" si="2"/>
        <v>69.012505769357574</v>
      </c>
    </row>
    <row r="30" spans="1:10" ht="15.6">
      <c r="A30" s="5" t="s">
        <v>34</v>
      </c>
      <c r="B30" s="6" t="s">
        <v>35</v>
      </c>
      <c r="C30" s="7">
        <f>C31+C32+C33+C34+C35</f>
        <v>433414380.95999998</v>
      </c>
      <c r="D30" s="7">
        <f>D31+D32+D33+D34+D35</f>
        <v>91351300.899999991</v>
      </c>
      <c r="E30" s="7">
        <f>E31+E32+E33+E34+E35</f>
        <v>442704201.01999998</v>
      </c>
      <c r="F30" s="7">
        <f>F31+F32+F33+F34+F35</f>
        <v>98933038.560000002</v>
      </c>
      <c r="G30" s="7">
        <f t="shared" si="0"/>
        <v>9289820.0600000024</v>
      </c>
      <c r="H30" s="14">
        <f t="shared" si="3"/>
        <v>102.14340374203165</v>
      </c>
      <c r="I30" s="7">
        <f t="shared" si="1"/>
        <v>7581737.6600000113</v>
      </c>
      <c r="J30" s="14">
        <f t="shared" si="2"/>
        <v>108.29953989193821</v>
      </c>
    </row>
    <row r="31" spans="1:10" ht="15.6" outlineLevel="1">
      <c r="A31" s="8" t="s">
        <v>36</v>
      </c>
      <c r="B31" s="18" t="s">
        <v>37</v>
      </c>
      <c r="C31" s="9">
        <v>81856309.579999998</v>
      </c>
      <c r="D31" s="9">
        <v>18633791.09</v>
      </c>
      <c r="E31" s="9">
        <v>89401201.019999996</v>
      </c>
      <c r="F31" s="9">
        <v>20250097.510000002</v>
      </c>
      <c r="G31" s="9">
        <f t="shared" si="0"/>
        <v>7544891.4399999976</v>
      </c>
      <c r="H31" s="15">
        <f t="shared" si="3"/>
        <v>109.21723869389226</v>
      </c>
      <c r="I31" s="9">
        <f t="shared" si="1"/>
        <v>1616306.4200000018</v>
      </c>
      <c r="J31" s="15">
        <f t="shared" si="2"/>
        <v>108.67406107642479</v>
      </c>
    </row>
    <row r="32" spans="1:10" ht="15.6" outlineLevel="1">
      <c r="A32" s="8" t="s">
        <v>38</v>
      </c>
      <c r="B32" s="18" t="s">
        <v>39</v>
      </c>
      <c r="C32" s="9">
        <v>275333552.05000001</v>
      </c>
      <c r="D32" s="9">
        <v>58033678.899999999</v>
      </c>
      <c r="E32" s="9">
        <v>282248778.44</v>
      </c>
      <c r="F32" s="9">
        <v>65542066.420000002</v>
      </c>
      <c r="G32" s="9">
        <f t="shared" si="0"/>
        <v>6915226.3899999857</v>
      </c>
      <c r="H32" s="15">
        <f t="shared" si="3"/>
        <v>102.51158143949858</v>
      </c>
      <c r="I32" s="9">
        <f t="shared" si="1"/>
        <v>7508387.5200000033</v>
      </c>
      <c r="J32" s="15">
        <f t="shared" si="2"/>
        <v>112.93798301661693</v>
      </c>
    </row>
    <row r="33" spans="1:10" ht="31.2" outlineLevel="1">
      <c r="A33" s="8" t="s">
        <v>62</v>
      </c>
      <c r="B33" s="18" t="s">
        <v>63</v>
      </c>
      <c r="C33" s="9">
        <v>37677903</v>
      </c>
      <c r="D33" s="9">
        <v>8427791.25</v>
      </c>
      <c r="E33" s="9">
        <v>38843818</v>
      </c>
      <c r="F33" s="9">
        <v>8423961.0299999993</v>
      </c>
      <c r="G33" s="9">
        <f t="shared" si="0"/>
        <v>1165915</v>
      </c>
      <c r="H33" s="15">
        <v>0</v>
      </c>
      <c r="I33" s="9">
        <f t="shared" si="1"/>
        <v>-3830.2200000006706</v>
      </c>
      <c r="J33" s="15">
        <v>0</v>
      </c>
    </row>
    <row r="34" spans="1:10" ht="15.6" outlineLevel="1">
      <c r="A34" s="8" t="s">
        <v>64</v>
      </c>
      <c r="B34" s="18" t="s">
        <v>65</v>
      </c>
      <c r="C34" s="9">
        <v>1175000</v>
      </c>
      <c r="D34" s="9">
        <v>20000</v>
      </c>
      <c r="E34" s="9">
        <v>1346000</v>
      </c>
      <c r="F34" s="9">
        <v>0</v>
      </c>
      <c r="G34" s="9">
        <f t="shared" si="0"/>
        <v>171000</v>
      </c>
      <c r="H34" s="15">
        <v>0</v>
      </c>
      <c r="I34" s="9">
        <f t="shared" si="1"/>
        <v>-20000</v>
      </c>
      <c r="J34" s="15">
        <v>0</v>
      </c>
    </row>
    <row r="35" spans="1:10" ht="31.2" outlineLevel="1">
      <c r="A35" s="8" t="s">
        <v>40</v>
      </c>
      <c r="B35" s="18" t="s">
        <v>41</v>
      </c>
      <c r="C35" s="9">
        <v>37371616.329999998</v>
      </c>
      <c r="D35" s="9">
        <v>6236039.6600000001</v>
      </c>
      <c r="E35" s="9">
        <v>30864403.559999999</v>
      </c>
      <c r="F35" s="9">
        <v>4716913.5999999996</v>
      </c>
      <c r="G35" s="9">
        <f t="shared" si="0"/>
        <v>-6507212.7699999996</v>
      </c>
      <c r="H35" s="15">
        <f t="shared" si="3"/>
        <v>82.5878208944997</v>
      </c>
      <c r="I35" s="9">
        <f t="shared" si="1"/>
        <v>-1519126.0600000005</v>
      </c>
      <c r="J35" s="15">
        <f t="shared" si="2"/>
        <v>75.639570258922944</v>
      </c>
    </row>
    <row r="36" spans="1:10" ht="31.2">
      <c r="A36" s="5" t="s">
        <v>42</v>
      </c>
      <c r="B36" s="6" t="s">
        <v>43</v>
      </c>
      <c r="C36" s="7">
        <f>C37+C38</f>
        <v>110708870</v>
      </c>
      <c r="D36" s="7">
        <f>D37+D38</f>
        <v>26588605.16</v>
      </c>
      <c r="E36" s="7">
        <f>E37+E38</f>
        <v>126228628.03</v>
      </c>
      <c r="F36" s="7">
        <f>F37+F38</f>
        <v>26407315.210000001</v>
      </c>
      <c r="G36" s="7">
        <f t="shared" si="0"/>
        <v>15519758.030000001</v>
      </c>
      <c r="H36" s="14">
        <f t="shared" si="3"/>
        <v>114.01853169488587</v>
      </c>
      <c r="I36" s="7">
        <f t="shared" si="1"/>
        <v>-181289.94999999925</v>
      </c>
      <c r="J36" s="14">
        <f t="shared" si="2"/>
        <v>99.318166752602977</v>
      </c>
    </row>
    <row r="37" spans="1:10" ht="15.6" outlineLevel="1">
      <c r="A37" s="8" t="s">
        <v>44</v>
      </c>
      <c r="B37" s="18" t="s">
        <v>45</v>
      </c>
      <c r="C37" s="9">
        <v>98405570</v>
      </c>
      <c r="D37" s="9">
        <v>22488605.16</v>
      </c>
      <c r="E37" s="9">
        <v>102570728.03</v>
      </c>
      <c r="F37" s="9">
        <v>20927615.210000001</v>
      </c>
      <c r="G37" s="9">
        <f t="shared" si="0"/>
        <v>4165158.0300000012</v>
      </c>
      <c r="H37" s="15">
        <f t="shared" si="3"/>
        <v>104.23264458505754</v>
      </c>
      <c r="I37" s="9">
        <f t="shared" si="1"/>
        <v>-1560989.9499999993</v>
      </c>
      <c r="J37" s="15">
        <f t="shared" si="2"/>
        <v>93.058751581549842</v>
      </c>
    </row>
    <row r="38" spans="1:10" ht="31.2" outlineLevel="1">
      <c r="A38" s="8" t="s">
        <v>46</v>
      </c>
      <c r="B38" s="18" t="s">
        <v>47</v>
      </c>
      <c r="C38" s="9">
        <v>12303300</v>
      </c>
      <c r="D38" s="9">
        <v>4100000</v>
      </c>
      <c r="E38" s="9">
        <v>23657900</v>
      </c>
      <c r="F38" s="9">
        <v>5479700</v>
      </c>
      <c r="G38" s="9">
        <f t="shared" si="0"/>
        <v>11354600</v>
      </c>
      <c r="H38" s="15">
        <f t="shared" si="3"/>
        <v>192.28906065852252</v>
      </c>
      <c r="I38" s="9">
        <f t="shared" si="1"/>
        <v>1379700</v>
      </c>
      <c r="J38" s="15">
        <f t="shared" si="2"/>
        <v>133.65121951219513</v>
      </c>
    </row>
    <row r="39" spans="1:10" ht="15.6" outlineLevel="1">
      <c r="A39" s="5" t="s">
        <v>80</v>
      </c>
      <c r="B39" s="6" t="s">
        <v>81</v>
      </c>
      <c r="C39" s="7">
        <f>C40</f>
        <v>210000</v>
      </c>
      <c r="D39" s="7">
        <f>D40</f>
        <v>48600</v>
      </c>
      <c r="E39" s="7">
        <f>E40</f>
        <v>1313928.46</v>
      </c>
      <c r="F39" s="7">
        <f>F40</f>
        <v>0</v>
      </c>
      <c r="G39" s="9">
        <f t="shared" si="0"/>
        <v>1103928.46</v>
      </c>
      <c r="H39" s="15">
        <f t="shared" si="3"/>
        <v>625.68021904761895</v>
      </c>
      <c r="I39" s="9">
        <f t="shared" si="1"/>
        <v>-48600</v>
      </c>
      <c r="J39" s="15">
        <f t="shared" si="2"/>
        <v>0</v>
      </c>
    </row>
    <row r="40" spans="1:10" ht="31.2" outlineLevel="1">
      <c r="A40" s="8" t="s">
        <v>82</v>
      </c>
      <c r="B40" s="18" t="s">
        <v>94</v>
      </c>
      <c r="C40" s="9">
        <v>210000</v>
      </c>
      <c r="D40" s="9">
        <v>48600</v>
      </c>
      <c r="E40" s="9">
        <v>1313928.46</v>
      </c>
      <c r="F40" s="9">
        <v>0</v>
      </c>
      <c r="G40" s="9">
        <f t="shared" si="0"/>
        <v>1103928.46</v>
      </c>
      <c r="H40" s="15">
        <f t="shared" si="3"/>
        <v>625.68021904761895</v>
      </c>
      <c r="I40" s="9">
        <f t="shared" si="1"/>
        <v>-48600</v>
      </c>
      <c r="J40" s="15">
        <f t="shared" si="2"/>
        <v>0</v>
      </c>
    </row>
    <row r="41" spans="1:10" ht="15.6">
      <c r="A41" s="5" t="s">
        <v>48</v>
      </c>
      <c r="B41" s="6" t="s">
        <v>49</v>
      </c>
      <c r="C41" s="7">
        <f>C42+C43+C44</f>
        <v>32699665.84</v>
      </c>
      <c r="D41" s="7">
        <f>D42+D43+D44</f>
        <v>5206143.91</v>
      </c>
      <c r="E41" s="7">
        <f>E42+E43+E44</f>
        <v>32591511.68</v>
      </c>
      <c r="F41" s="7">
        <f>F42+F43+F44</f>
        <v>3996395.44</v>
      </c>
      <c r="G41" s="7">
        <f>E41-C41</f>
        <v>-108154.16000000015</v>
      </c>
      <c r="H41" s="14">
        <f>E41/C41*100</f>
        <v>99.66924995341175</v>
      </c>
      <c r="I41" s="7">
        <f t="shared" si="1"/>
        <v>-1209748.4700000002</v>
      </c>
      <c r="J41" s="14">
        <f t="shared" si="2"/>
        <v>76.76306128080121</v>
      </c>
    </row>
    <row r="42" spans="1:10" ht="15.6" outlineLevel="1">
      <c r="A42" s="8" t="s">
        <v>50</v>
      </c>
      <c r="B42" s="18" t="s">
        <v>51</v>
      </c>
      <c r="C42" s="9">
        <v>4940598.84</v>
      </c>
      <c r="D42" s="9">
        <v>1246883.9099999999</v>
      </c>
      <c r="E42" s="9">
        <v>5420698.6799999997</v>
      </c>
      <c r="F42" s="9">
        <v>892040.24</v>
      </c>
      <c r="G42" s="9">
        <f>E42-C42</f>
        <v>480099.83999999985</v>
      </c>
      <c r="H42" s="15">
        <f t="shared" si="3"/>
        <v>109.71744226859754</v>
      </c>
      <c r="I42" s="9">
        <f t="shared" si="1"/>
        <v>-354843.66999999993</v>
      </c>
      <c r="J42" s="15">
        <f t="shared" si="2"/>
        <v>71.541563159636894</v>
      </c>
    </row>
    <row r="43" spans="1:10" ht="31.2" outlineLevel="1">
      <c r="A43" s="8" t="s">
        <v>52</v>
      </c>
      <c r="B43" s="18" t="s">
        <v>53</v>
      </c>
      <c r="C43" s="9">
        <v>17239667</v>
      </c>
      <c r="D43" s="9">
        <v>3459260</v>
      </c>
      <c r="E43" s="9">
        <v>17094013</v>
      </c>
      <c r="F43" s="9">
        <v>2054355.2</v>
      </c>
      <c r="G43" s="9">
        <f t="shared" si="0"/>
        <v>-145654</v>
      </c>
      <c r="H43" s="15">
        <f t="shared" si="3"/>
        <v>99.155122891874882</v>
      </c>
      <c r="I43" s="9">
        <f t="shared" si="1"/>
        <v>-1404904.8</v>
      </c>
      <c r="J43" s="15">
        <f t="shared" si="2"/>
        <v>59.387129039158658</v>
      </c>
    </row>
    <row r="44" spans="1:10" ht="15.6" outlineLevel="1">
      <c r="A44" s="8" t="s">
        <v>54</v>
      </c>
      <c r="B44" s="18" t="s">
        <v>55</v>
      </c>
      <c r="C44" s="9">
        <v>10519400</v>
      </c>
      <c r="D44" s="9">
        <v>500000</v>
      </c>
      <c r="E44" s="9">
        <v>10076800</v>
      </c>
      <c r="F44" s="9">
        <v>1050000</v>
      </c>
      <c r="G44" s="9">
        <f t="shared" si="0"/>
        <v>-442600</v>
      </c>
      <c r="H44" s="15">
        <f t="shared" si="3"/>
        <v>95.792535695952239</v>
      </c>
      <c r="I44" s="9">
        <f t="shared" si="1"/>
        <v>550000</v>
      </c>
      <c r="J44" s="15">
        <f t="shared" si="2"/>
        <v>210</v>
      </c>
    </row>
    <row r="45" spans="1:10" ht="31.2" outlineLevel="1">
      <c r="A45" s="5" t="s">
        <v>98</v>
      </c>
      <c r="B45" s="6" t="s">
        <v>96</v>
      </c>
      <c r="C45" s="7">
        <f>C46</f>
        <v>0</v>
      </c>
      <c r="D45" s="7">
        <f t="shared" ref="D45:F45" si="4">D46</f>
        <v>0</v>
      </c>
      <c r="E45" s="7">
        <f t="shared" si="4"/>
        <v>100000</v>
      </c>
      <c r="F45" s="7">
        <f t="shared" si="4"/>
        <v>0</v>
      </c>
      <c r="G45" s="9">
        <f t="shared" si="0"/>
        <v>100000</v>
      </c>
      <c r="H45" s="15" t="e">
        <f t="shared" si="3"/>
        <v>#DIV/0!</v>
      </c>
      <c r="I45" s="9">
        <f t="shared" si="1"/>
        <v>0</v>
      </c>
      <c r="J45" s="15" t="e">
        <f t="shared" si="2"/>
        <v>#DIV/0!</v>
      </c>
    </row>
    <row r="46" spans="1:10" ht="15.6" outlineLevel="1">
      <c r="A46" s="8" t="s">
        <v>95</v>
      </c>
      <c r="B46" s="18" t="s">
        <v>97</v>
      </c>
      <c r="C46" s="9"/>
      <c r="D46" s="9"/>
      <c r="E46" s="9">
        <v>100000</v>
      </c>
      <c r="F46" s="9">
        <v>0</v>
      </c>
      <c r="G46" s="9">
        <f t="shared" si="0"/>
        <v>100000</v>
      </c>
      <c r="H46" s="15" t="e">
        <f t="shared" si="3"/>
        <v>#DIV/0!</v>
      </c>
      <c r="I46" s="9">
        <f t="shared" si="1"/>
        <v>0</v>
      </c>
      <c r="J46" s="15" t="e">
        <f t="shared" si="2"/>
        <v>#DIV/0!</v>
      </c>
    </row>
    <row r="47" spans="1:10" ht="57" customHeight="1">
      <c r="A47" s="5" t="s">
        <v>56</v>
      </c>
      <c r="B47" s="6" t="s">
        <v>57</v>
      </c>
      <c r="C47" s="7">
        <f>C48</f>
        <v>1600000</v>
      </c>
      <c r="D47" s="7">
        <f>D48</f>
        <v>430499.57</v>
      </c>
      <c r="E47" s="7">
        <f>E48</f>
        <v>570050</v>
      </c>
      <c r="F47" s="7">
        <f>F48</f>
        <v>144967.65</v>
      </c>
      <c r="G47" s="7">
        <f t="shared" si="0"/>
        <v>-1029950</v>
      </c>
      <c r="H47" s="14">
        <f t="shared" si="3"/>
        <v>35.628124999999997</v>
      </c>
      <c r="I47" s="7">
        <f t="shared" si="1"/>
        <v>-285531.92000000004</v>
      </c>
      <c r="J47" s="14">
        <f t="shared" si="2"/>
        <v>33.674284506253976</v>
      </c>
    </row>
    <row r="48" spans="1:10" ht="46.8" outlineLevel="1">
      <c r="A48" s="8" t="s">
        <v>58</v>
      </c>
      <c r="B48" s="18" t="s">
        <v>59</v>
      </c>
      <c r="C48" s="9">
        <v>1600000</v>
      </c>
      <c r="D48" s="9">
        <v>430499.57</v>
      </c>
      <c r="E48" s="9">
        <v>570050</v>
      </c>
      <c r="F48" s="9">
        <v>144967.65</v>
      </c>
      <c r="G48" s="9">
        <f t="shared" si="0"/>
        <v>-1029950</v>
      </c>
      <c r="H48" s="15">
        <f t="shared" si="3"/>
        <v>35.628124999999997</v>
      </c>
      <c r="I48" s="9">
        <f t="shared" si="1"/>
        <v>-285531.92000000004</v>
      </c>
      <c r="J48" s="15">
        <f t="shared" si="2"/>
        <v>33.674284506253976</v>
      </c>
    </row>
    <row r="49" spans="1:10" ht="109.2" outlineLevel="1">
      <c r="A49" s="5" t="s">
        <v>86</v>
      </c>
      <c r="B49" s="6" t="s">
        <v>83</v>
      </c>
      <c r="C49" s="7">
        <f>C50+C51+C52</f>
        <v>37490900</v>
      </c>
      <c r="D49" s="7">
        <f>D50+D51+D52</f>
        <v>9298486</v>
      </c>
      <c r="E49" s="7">
        <f>E50+E51+E52</f>
        <v>39407700</v>
      </c>
      <c r="F49" s="7">
        <f>F50+F51+F52</f>
        <v>10088140</v>
      </c>
      <c r="G49" s="9">
        <f t="shared" si="0"/>
        <v>1916800</v>
      </c>
      <c r="H49" s="15">
        <f t="shared" si="3"/>
        <v>105.11270735031701</v>
      </c>
      <c r="I49" s="9">
        <f t="shared" si="1"/>
        <v>789654</v>
      </c>
      <c r="J49" s="15">
        <f t="shared" si="2"/>
        <v>108.49228573339789</v>
      </c>
    </row>
    <row r="50" spans="1:10" ht="62.4" outlineLevel="1">
      <c r="A50" s="8" t="s">
        <v>84</v>
      </c>
      <c r="B50" s="18" t="s">
        <v>85</v>
      </c>
      <c r="C50" s="9">
        <v>5584800</v>
      </c>
      <c r="D50" s="9">
        <v>1396199</v>
      </c>
      <c r="E50" s="9">
        <v>6306500</v>
      </c>
      <c r="F50" s="9">
        <v>1836010</v>
      </c>
      <c r="G50" s="9">
        <f t="shared" si="0"/>
        <v>721700</v>
      </c>
      <c r="H50" s="15">
        <f t="shared" si="3"/>
        <v>112.92257556224037</v>
      </c>
      <c r="I50" s="9">
        <f t="shared" si="1"/>
        <v>439811</v>
      </c>
      <c r="J50" s="15">
        <f t="shared" si="2"/>
        <v>131.50059554547738</v>
      </c>
    </row>
    <row r="51" spans="1:10" ht="15.6" outlineLevel="1">
      <c r="A51" s="8" t="s">
        <v>87</v>
      </c>
      <c r="B51" s="18" t="s">
        <v>88</v>
      </c>
      <c r="C51" s="9">
        <v>31906100</v>
      </c>
      <c r="D51" s="9">
        <v>7902287</v>
      </c>
      <c r="E51" s="9">
        <v>33101200</v>
      </c>
      <c r="F51" s="9">
        <v>8252130</v>
      </c>
      <c r="G51" s="9">
        <f t="shared" si="0"/>
        <v>1195100</v>
      </c>
      <c r="H51" s="15">
        <f t="shared" si="3"/>
        <v>103.74567872601163</v>
      </c>
      <c r="I51" s="9">
        <f t="shared" si="1"/>
        <v>349843</v>
      </c>
      <c r="J51" s="15">
        <f t="shared" si="2"/>
        <v>104.42711078451086</v>
      </c>
    </row>
    <row r="52" spans="1:10" ht="31.2" outlineLevel="1">
      <c r="A52" s="8" t="s">
        <v>89</v>
      </c>
      <c r="B52" s="18" t="s">
        <v>90</v>
      </c>
      <c r="C52" s="9">
        <v>0</v>
      </c>
      <c r="D52" s="9">
        <v>0</v>
      </c>
      <c r="E52" s="9">
        <v>0</v>
      </c>
      <c r="F52" s="9">
        <v>0</v>
      </c>
      <c r="G52" s="9">
        <f t="shared" si="0"/>
        <v>0</v>
      </c>
      <c r="H52" s="15" t="e">
        <f t="shared" si="3"/>
        <v>#DIV/0!</v>
      </c>
      <c r="I52" s="9">
        <f t="shared" si="1"/>
        <v>0</v>
      </c>
      <c r="J52" s="15" t="e">
        <f t="shared" si="2"/>
        <v>#DIV/0!</v>
      </c>
    </row>
    <row r="53" spans="1:10" ht="15.6">
      <c r="A53" s="10" t="s">
        <v>73</v>
      </c>
      <c r="B53" s="11"/>
      <c r="C53" s="12">
        <f>C47+C41+C39+C36+C30+C25+C20+C17+C15+C8+C49</f>
        <v>851456252.89999998</v>
      </c>
      <c r="D53" s="12">
        <f>D47+D41+D39+D36+D30+D25+D20+D17+D15+D8+D49</f>
        <v>158132897.44999999</v>
      </c>
      <c r="E53" s="12">
        <f>E47+E41+E39+E36+E30+E25+E20+E17+E15+E8+E49+E45</f>
        <v>789150843.03000009</v>
      </c>
      <c r="F53" s="12">
        <f>F47+F41+F39+F36+F30+F25+F20+F17+F15+F8+F49+F45</f>
        <v>165197316.52000001</v>
      </c>
      <c r="G53" s="12">
        <f t="shared" si="0"/>
        <v>-62305409.869999886</v>
      </c>
      <c r="H53" s="16">
        <f t="shared" si="3"/>
        <v>92.682488424062655</v>
      </c>
      <c r="I53" s="12">
        <f t="shared" si="1"/>
        <v>7064419.0700000226</v>
      </c>
      <c r="J53" s="16">
        <f t="shared" si="2"/>
        <v>104.46739368209815</v>
      </c>
    </row>
    <row r="56" spans="1:10" ht="12.75" customHeight="1">
      <c r="E56" s="17"/>
      <c r="F56" s="17"/>
    </row>
  </sheetData>
  <mergeCells count="13"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  <mergeCell ref="B4:B6"/>
    <mergeCell ref="C4:D4"/>
    <mergeCell ref="E4:F4"/>
  </mergeCells>
  <pageMargins left="0.59055118110236227" right="0.59055118110236227" top="0.78740157480314965" bottom="0.59055118110236227" header="0" footer="0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rep:2.40.0.105</dc:description>
  <cp:lastModifiedBy>Дуркина-АФ</cp:lastModifiedBy>
  <cp:lastPrinted>2017-04-18T05:56:54Z</cp:lastPrinted>
  <dcterms:created xsi:type="dcterms:W3CDTF">2017-04-12T06:24:55Z</dcterms:created>
  <dcterms:modified xsi:type="dcterms:W3CDTF">2019-04-25T12:58:42Z</dcterms:modified>
</cp:coreProperties>
</file>