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LAST_CELL" localSheetId="0">Бюджет!$H$58</definedName>
    <definedName name="_xlnm.Print_Titles" localSheetId="0">Бюджет!$4:$7</definedName>
  </definedNames>
  <calcPr calcId="124519"/>
</workbook>
</file>

<file path=xl/calcChain.xml><?xml version="1.0" encoding="utf-8"?>
<calcChain xmlns="http://schemas.openxmlformats.org/spreadsheetml/2006/main">
  <c r="F20" i="1"/>
  <c r="I20" s="1"/>
  <c r="D20"/>
  <c r="C20"/>
  <c r="E20"/>
  <c r="G20" s="1"/>
  <c r="J24"/>
  <c r="I24"/>
  <c r="H24"/>
  <c r="G24"/>
  <c r="D50"/>
  <c r="C50"/>
  <c r="D48"/>
  <c r="C48"/>
  <c r="D46"/>
  <c r="C46"/>
  <c r="D42"/>
  <c r="C42"/>
  <c r="D40"/>
  <c r="C40"/>
  <c r="D37"/>
  <c r="C37"/>
  <c r="D31"/>
  <c r="C31"/>
  <c r="D26"/>
  <c r="C26"/>
  <c r="D17"/>
  <c r="C17"/>
  <c r="D15"/>
  <c r="C15"/>
  <c r="D8"/>
  <c r="C8"/>
  <c r="H18"/>
  <c r="H9"/>
  <c r="I47"/>
  <c r="G47"/>
  <c r="J47"/>
  <c r="H47"/>
  <c r="G43"/>
  <c r="E46"/>
  <c r="H46" s="1"/>
  <c r="F46"/>
  <c r="I19"/>
  <c r="J51"/>
  <c r="J52"/>
  <c r="J53"/>
  <c r="I51"/>
  <c r="I52"/>
  <c r="I53"/>
  <c r="H51"/>
  <c r="H52"/>
  <c r="H53"/>
  <c r="G51"/>
  <c r="G52"/>
  <c r="G53"/>
  <c r="J41"/>
  <c r="I41"/>
  <c r="H41"/>
  <c r="G41"/>
  <c r="J21"/>
  <c r="I21"/>
  <c r="G21"/>
  <c r="H21"/>
  <c r="G19"/>
  <c r="J16"/>
  <c r="I16"/>
  <c r="H16"/>
  <c r="G16"/>
  <c r="E48"/>
  <c r="H48" s="1"/>
  <c r="F48"/>
  <c r="E8"/>
  <c r="H8" s="1"/>
  <c r="F8"/>
  <c r="J8" s="1"/>
  <c r="E50"/>
  <c r="F50"/>
  <c r="J50" s="1"/>
  <c r="E42"/>
  <c r="H42" s="1"/>
  <c r="F42"/>
  <c r="I42" s="1"/>
  <c r="E40"/>
  <c r="F40"/>
  <c r="I40" s="1"/>
  <c r="E37"/>
  <c r="H37" s="1"/>
  <c r="F37"/>
  <c r="J37" s="1"/>
  <c r="E31"/>
  <c r="F31"/>
  <c r="E26"/>
  <c r="G26" s="1"/>
  <c r="F26"/>
  <c r="I26" s="1"/>
  <c r="H20"/>
  <c r="F17"/>
  <c r="E17"/>
  <c r="E15"/>
  <c r="F15"/>
  <c r="J15" s="1"/>
  <c r="H31"/>
  <c r="G22"/>
  <c r="H22"/>
  <c r="I22"/>
  <c r="I9"/>
  <c r="I10"/>
  <c r="I11"/>
  <c r="I12"/>
  <c r="I13"/>
  <c r="I14"/>
  <c r="I18"/>
  <c r="I23"/>
  <c r="I25"/>
  <c r="I27"/>
  <c r="I28"/>
  <c r="I29"/>
  <c r="I30"/>
  <c r="I31"/>
  <c r="I32"/>
  <c r="I33"/>
  <c r="I34"/>
  <c r="I35"/>
  <c r="I36"/>
  <c r="I37"/>
  <c r="I38"/>
  <c r="I39"/>
  <c r="I43"/>
  <c r="I44"/>
  <c r="I45"/>
  <c r="I49"/>
  <c r="J9"/>
  <c r="J10"/>
  <c r="J11"/>
  <c r="J14"/>
  <c r="J18"/>
  <c r="J23"/>
  <c r="J25"/>
  <c r="J27"/>
  <c r="J28"/>
  <c r="J29"/>
  <c r="J30"/>
  <c r="J31"/>
  <c r="J32"/>
  <c r="J33"/>
  <c r="J36"/>
  <c r="J38"/>
  <c r="J39"/>
  <c r="J43"/>
  <c r="J44"/>
  <c r="J45"/>
  <c r="J49"/>
  <c r="H10"/>
  <c r="H11"/>
  <c r="H13"/>
  <c r="H14"/>
  <c r="H23"/>
  <c r="H25"/>
  <c r="H27"/>
  <c r="H28"/>
  <c r="H29"/>
  <c r="H30"/>
  <c r="H32"/>
  <c r="H33"/>
  <c r="H36"/>
  <c r="H38"/>
  <c r="H39"/>
  <c r="H43"/>
  <c r="H44"/>
  <c r="H45"/>
  <c r="H49"/>
  <c r="G9"/>
  <c r="G10"/>
  <c r="G11"/>
  <c r="G12"/>
  <c r="G13"/>
  <c r="G14"/>
  <c r="G18"/>
  <c r="G23"/>
  <c r="G25"/>
  <c r="G27"/>
  <c r="G28"/>
  <c r="G29"/>
  <c r="G30"/>
  <c r="G32"/>
  <c r="G33"/>
  <c r="G34"/>
  <c r="G35"/>
  <c r="G36"/>
  <c r="G38"/>
  <c r="G39"/>
  <c r="G44"/>
  <c r="G45"/>
  <c r="G49"/>
  <c r="G46" l="1"/>
  <c r="G42"/>
  <c r="H26"/>
  <c r="E54"/>
  <c r="I46"/>
  <c r="D54"/>
  <c r="C54"/>
  <c r="J46"/>
  <c r="H17"/>
  <c r="J17"/>
  <c r="I17"/>
  <c r="F54"/>
  <c r="G48"/>
  <c r="J42"/>
  <c r="G37"/>
  <c r="J20"/>
  <c r="G54"/>
  <c r="I8"/>
  <c r="G8"/>
  <c r="G17"/>
  <c r="H15"/>
  <c r="G31"/>
  <c r="G40"/>
  <c r="H50"/>
  <c r="G15"/>
  <c r="I15"/>
  <c r="J48"/>
  <c r="I48"/>
  <c r="H40"/>
  <c r="J40"/>
  <c r="G50"/>
  <c r="I50"/>
  <c r="J26"/>
  <c r="I54" l="1"/>
  <c r="J54"/>
  <c r="H54"/>
</calcChain>
</file>

<file path=xl/sharedStrings.xml><?xml version="1.0" encoding="utf-8"?>
<sst xmlns="http://schemas.openxmlformats.org/spreadsheetml/2006/main" count="110" uniqueCount="104">
  <si>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</si>
  <si>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</si>
  <si>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</si>
  <si>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</si>
  <si>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</si>
  <si>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</si>
  <si>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</si>
  <si>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</si>
  <si>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</si>
  <si>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</si>
  <si>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Другие общегосударственные вопросы</t>
  </si>
  <si>
    <t>0113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</si>
  <si>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</si>
  <si>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</si>
  <si>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</si>
  <si>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</si>
  <si>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НАЦИОНАЛЬНАЯ ЭКОНОМИКА</t>
  </si>
  <si>
    <t>0400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</si>
  <si>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</si>
  <si>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</si>
  <si>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</si>
  <si>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</si>
  <si>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</si>
  <si>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</si>
  <si>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</si>
  <si>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</si>
  <si>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</si>
  <si>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</si>
  <si>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</si>
  <si>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</si>
  <si>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</si>
  <si>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</si>
  <si>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</si>
  <si>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</si>
  <si>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</si>
  <si>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</si>
  <si>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</si>
  <si>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</si>
  <si>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</si>
  <si>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</si>
  <si>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</si>
  <si>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</si>
  <si>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</si>
  <si>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</si>
  <si>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</si>
  <si>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</si>
  <si>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</si>
  <si>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</si>
  <si>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</si>
  <si>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</si>
  <si>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</si>
  <si>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</si>
  <si>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</si>
  <si>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</si>
  <si>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</si>
  <si>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</si>
  <si>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</si>
  <si>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</si>
  <si>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</si>
  <si>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</si>
  <si>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Обеспечение проведения выборов и референдумов</t>
  </si>
  <si>
    <t>0107</t>
  </si>
  <si>
    <t>Дополнительное образование детей</t>
  </si>
  <si>
    <t>0703</t>
  </si>
  <si>
    <t>Молодежная политика</t>
  </si>
  <si>
    <t>0707</t>
  </si>
  <si>
    <t xml:space="preserve">Наименование </t>
  </si>
  <si>
    <t>Код</t>
  </si>
  <si>
    <t>план</t>
  </si>
  <si>
    <t>расход</t>
  </si>
  <si>
    <t>сумма</t>
  </si>
  <si>
    <t>%</t>
  </si>
  <si>
    <t>рублей</t>
  </si>
  <si>
    <t>Всего</t>
  </si>
  <si>
    <t>НАЦИОНАЛЬНАЯ ОБОРОНА</t>
  </si>
  <si>
    <t>Мобилизационная и вневойсковая подготовка</t>
  </si>
  <si>
    <t>0200</t>
  </si>
  <si>
    <t>0203</t>
  </si>
  <si>
    <t>Сельское хозяйство и рыболовство</t>
  </si>
  <si>
    <t>0405</t>
  </si>
  <si>
    <t>ЗДРАВООХРАНЕНИЕ</t>
  </si>
  <si>
    <t>0900</t>
  </si>
  <si>
    <t>Стационарная медицинская помощь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</si>
  <si>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</si>
  <si>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</si>
  <si>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</si>
  <si>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МЕЖБЮДЖЕТНЫЕ ТРАНСФЕРТЫ ОБЩЕГО ХАРАКТЕРА БЮДЖЕТАМ СУБЪЕКТОВ РОССИЙСКОЙ ФЕДЕРАЦИИ И МУНИЦИПАЛЬНЫХ ОБРАЗОВАНИЙ</t>
  </si>
  <si>
    <t>Иные дотации</t>
  </si>
  <si>
    <t>1402</t>
  </si>
  <si>
    <t>Прочие межбюджетные трансферты общего характера</t>
  </si>
  <si>
    <t>1403</t>
  </si>
  <si>
    <t>0310</t>
  </si>
  <si>
    <t>Обеспечение пожарной безопасности</t>
  </si>
  <si>
    <t>0901</t>
  </si>
  <si>
    <t>Массовый спорт</t>
  </si>
  <si>
    <t>1100</t>
  </si>
  <si>
    <t>1102</t>
  </si>
  <si>
    <t>ФИЗИЧЕСКАЯ КУЛЬТУРА И СПОРТ</t>
  </si>
  <si>
    <t>Отклонение 2020 года от 2019 года 
(+увеличение; - уменьшение)</t>
  </si>
  <si>
    <t xml:space="preserve"> 2020 год 
(по состоянию на 01.04.2020)</t>
  </si>
  <si>
    <t xml:space="preserve"> 2019 год 
(по состоянию на 01.04.2019)</t>
  </si>
  <si>
    <t>Данные о расходах бюджета МО МР "Усть-Цилемский" по разделам и подразделам классификации расходов бюджетов 
за I квартал 2020 года в сравнении с I кварталом 2019 года</t>
  </si>
  <si>
    <t>0410</t>
  </si>
  <si>
    <t>Связь и информатика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</si>
</sst>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##\ ###\ ###\ ###\ ##0.00"/>
  </numFmts>
  <fonts count="6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49" fontId="4" fillId="0" borderId="1" xfId="0" applyNumberFormat="1" applyFont="1" applyBorder="1" applyAlignment="1" applyProtection="1">
      <alignment horizontal="left"/>
    </xf>
    <xf numFmtId="49" fontId="4" fillId="0" borderId="1" xfId="0" applyNumberFormat="1" applyFont="1" applyBorder="1" applyAlignment="1" applyProtection="1">
      <alignment horizontal="center"/>
    </xf>
    <xf numFmtId="4" fontId="4" fillId="0" borderId="1" xfId="0" applyNumberFormat="1" applyFont="1" applyBorder="1" applyAlignment="1" applyProtection="1">
      <alignment horizontal="right"/>
    </xf>
    <xf numFmtId="0" fontId="3" fillId="0" borderId="0" xfId="0" applyFont="1" applyAlignment="1">
      <alignment horizontal="right"/>
    </xf>
    <xf numFmtId="164" fontId="4" fillId="0" borderId="1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164" fontId="4" fillId="0" borderId="1" xfId="0" applyNumberFormat="1" applyFont="1" applyBorder="1" applyAlignment="1" applyProtection="1">
      <alignment horizontal="right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0" xfId="0" applyFill="1"/>
    <xf numFmtId="4" fontId="0" fillId="0" borderId="0" xfId="0" applyNumberFormat="1" applyFill="1"/>
    <xf numFmtId="4" fontId="3" fillId="0" borderId="1" xfId="0" applyNumberFormat="1" applyFont="1" applyFill="1" applyBorder="1" applyAlignment="1" applyProtection="1">
      <alignment horizontal="right" vertical="center" wrapText="1"/>
    </xf>
    <xf numFmtId="4" fontId="4" fillId="0" borderId="1" xfId="0" applyNumberFormat="1" applyFont="1" applyFill="1" applyBorder="1" applyAlignment="1" applyProtection="1">
      <alignment horizontal="right"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Border="1" applyAlignment="1" applyProtection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J57"/>
  <sheetViews>
    <sheetView showGridLines="0" tabSelected="1" workbookViewId="0">
      <selection activeCell="F58" sqref="F58"/>
    </sheetView>
  </sheetViews>
  <sheetFormatPr defaultRowHeight="12.75" customHeight="1" outlineLevelRow="1"/>
  <cols>
    <col min="1" max="1" width="34.85546875" customWidth="1"/>
    <col min="2" max="2" width="6.5703125" customWidth="1"/>
    <col min="3" max="3" width="17.28515625" bestFit="1" customWidth="1"/>
    <col min="4" max="4" width="16" customWidth="1"/>
    <col min="5" max="5" width="17.85546875" customWidth="1"/>
    <col min="6" max="6" width="15.85546875" customWidth="1"/>
    <col min="7" max="7" width="16.5703125" customWidth="1"/>
    <col min="8" max="8" width="11.28515625" customWidth="1"/>
    <col min="9" max="9" width="16.28515625" bestFit="1" customWidth="1"/>
    <col min="10" max="10" width="12.7109375" customWidth="1"/>
  </cols>
  <sheetData>
    <row r="1" spans="1:10" ht="15.75">
      <c r="A1" s="2"/>
      <c r="B1" s="1"/>
      <c r="C1" s="1"/>
      <c r="D1" s="1"/>
      <c r="E1" s="1"/>
      <c r="F1" s="1"/>
      <c r="G1" s="19"/>
      <c r="H1" s="19"/>
      <c r="I1" s="19"/>
      <c r="J1" s="19"/>
    </row>
    <row r="2" spans="1:10" ht="44.25" customHeight="1">
      <c r="A2" s="20" t="s">
        <v>101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ht="15.75">
      <c r="A3" s="1"/>
      <c r="B3" s="1"/>
      <c r="C3" s="1"/>
      <c r="D3" s="1"/>
      <c r="E3" s="1"/>
      <c r="F3" s="1"/>
      <c r="G3" s="1"/>
      <c r="H3" s="1"/>
      <c r="J3" s="13" t="s">
        <v>72</v>
      </c>
    </row>
    <row r="4" spans="1:10" ht="35.25" customHeight="1">
      <c r="A4" s="21" t="s">
        <v>66</v>
      </c>
      <c r="B4" s="21" t="s">
        <v>67</v>
      </c>
      <c r="C4" s="21" t="s">
        <v>100</v>
      </c>
      <c r="D4" s="21"/>
      <c r="E4" s="21" t="s">
        <v>99</v>
      </c>
      <c r="F4" s="21"/>
      <c r="G4" s="21" t="s">
        <v>98</v>
      </c>
      <c r="H4" s="21"/>
      <c r="I4" s="21"/>
      <c r="J4" s="21"/>
    </row>
    <row r="5" spans="1:10" ht="15.75">
      <c r="A5" s="21"/>
      <c r="B5" s="21"/>
      <c r="C5" s="22" t="s">
        <v>68</v>
      </c>
      <c r="D5" s="22" t="s">
        <v>69</v>
      </c>
      <c r="E5" s="22" t="s">
        <v>68</v>
      </c>
      <c r="F5" s="22" t="s">
        <v>69</v>
      </c>
      <c r="G5" s="22" t="s">
        <v>68</v>
      </c>
      <c r="H5" s="22"/>
      <c r="I5" s="22" t="s">
        <v>69</v>
      </c>
      <c r="J5" s="22"/>
    </row>
    <row r="6" spans="1:10" ht="15.75">
      <c r="A6" s="21"/>
      <c r="B6" s="21"/>
      <c r="C6" s="22"/>
      <c r="D6" s="22"/>
      <c r="E6" s="22"/>
      <c r="F6" s="22"/>
      <c r="G6" s="3" t="s">
        <v>70</v>
      </c>
      <c r="H6" s="3" t="s">
        <v>71</v>
      </c>
      <c r="I6" s="3" t="s">
        <v>70</v>
      </c>
      <c r="J6" s="3" t="s">
        <v>71</v>
      </c>
    </row>
    <row r="7" spans="1:10" ht="15.75">
      <c r="A7" s="4">
        <v>1</v>
      </c>
      <c r="B7" s="4">
        <v>2</v>
      </c>
      <c r="C7" s="4">
        <v>5</v>
      </c>
      <c r="D7" s="4">
        <v>6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</row>
    <row r="8" spans="1:10" ht="31.5">
      <c r="A8" s="5" t="s">
        <v>0</v>
      </c>
      <c r="B8" s="6" t="s">
        <v>1</v>
      </c>
      <c r="C8" s="7">
        <f>C9+C10+C11+C12+C13+C14</f>
        <v>73257423.840000004</v>
      </c>
      <c r="D8" s="7">
        <f>D9+D10+D11+D12+D13+D14</f>
        <v>15276395.74</v>
      </c>
      <c r="E8" s="7">
        <f>E9+E10+E11+E12+E13+E14</f>
        <v>86463453.649999991</v>
      </c>
      <c r="F8" s="7">
        <f>F9+F10+F11+F12+F13+F14</f>
        <v>20120183.050000001</v>
      </c>
      <c r="G8" s="7">
        <f>E8-C8</f>
        <v>13206029.809999987</v>
      </c>
      <c r="H8" s="14">
        <f>E8/C8*100</f>
        <v>118.02688262536094</v>
      </c>
      <c r="I8" s="7">
        <f>F8-D8</f>
        <v>4843787.3100000005</v>
      </c>
      <c r="J8" s="14">
        <f>F8/D8*100</f>
        <v>131.70765796094778</v>
      </c>
    </row>
    <row r="9" spans="1:10" ht="94.5" outlineLevel="1">
      <c r="A9" s="8" t="s">
        <v>2</v>
      </c>
      <c r="B9" s="17" t="s">
        <v>3</v>
      </c>
      <c r="C9" s="9">
        <v>500000</v>
      </c>
      <c r="D9" s="25">
        <v>79080</v>
      </c>
      <c r="E9" s="27">
        <v>500000</v>
      </c>
      <c r="F9" s="27">
        <v>225861.85</v>
      </c>
      <c r="G9" s="9">
        <f t="shared" ref="G9:G54" si="0">E9-C9</f>
        <v>0</v>
      </c>
      <c r="H9" s="15">
        <f>E9/C9*100</f>
        <v>100</v>
      </c>
      <c r="I9" s="9">
        <f t="shared" ref="I9:I54" si="1">F9-D9</f>
        <v>146781.85</v>
      </c>
      <c r="J9" s="15">
        <f t="shared" ref="J9:J54" si="2">F9/D9*100</f>
        <v>285.61184876074861</v>
      </c>
    </row>
    <row r="10" spans="1:10" ht="117" customHeight="1" outlineLevel="1">
      <c r="A10" s="8" t="s">
        <v>4</v>
      </c>
      <c r="B10" s="17" t="s">
        <v>5</v>
      </c>
      <c r="C10" s="9">
        <v>44738201.840000004</v>
      </c>
      <c r="D10" s="25">
        <v>10547103.07</v>
      </c>
      <c r="E10" s="27">
        <v>51648279.259999998</v>
      </c>
      <c r="F10" s="27">
        <v>13297952.84</v>
      </c>
      <c r="G10" s="9">
        <f t="shared" si="0"/>
        <v>6910077.4199999943</v>
      </c>
      <c r="H10" s="15">
        <f t="shared" ref="H10:H54" si="3">E10/C10*100</f>
        <v>115.44558595518195</v>
      </c>
      <c r="I10" s="9">
        <f t="shared" si="1"/>
        <v>2750849.7699999996</v>
      </c>
      <c r="J10" s="15">
        <f t="shared" si="2"/>
        <v>126.08156715396544</v>
      </c>
    </row>
    <row r="11" spans="1:10" ht="78.75" outlineLevel="1">
      <c r="A11" s="8" t="s">
        <v>6</v>
      </c>
      <c r="B11" s="17" t="s">
        <v>7</v>
      </c>
      <c r="C11" s="9">
        <v>15174150</v>
      </c>
      <c r="D11" s="25">
        <v>2891825.97</v>
      </c>
      <c r="E11" s="27">
        <v>16677338</v>
      </c>
      <c r="F11" s="27">
        <v>3216202.47</v>
      </c>
      <c r="G11" s="9">
        <f t="shared" si="0"/>
        <v>1503188</v>
      </c>
      <c r="H11" s="15">
        <f t="shared" si="3"/>
        <v>109.90624186527747</v>
      </c>
      <c r="I11" s="9">
        <f t="shared" si="1"/>
        <v>324376.5</v>
      </c>
      <c r="J11" s="15">
        <f t="shared" si="2"/>
        <v>111.21701317316823</v>
      </c>
    </row>
    <row r="12" spans="1:10" ht="31.5" outlineLevel="1">
      <c r="A12" s="8" t="s">
        <v>60</v>
      </c>
      <c r="B12" s="17" t="s">
        <v>61</v>
      </c>
      <c r="C12" s="9">
        <v>417550</v>
      </c>
      <c r="D12" s="25">
        <v>0</v>
      </c>
      <c r="E12" s="27">
        <v>1500000</v>
      </c>
      <c r="F12" s="27">
        <v>0</v>
      </c>
      <c r="G12" s="9">
        <f t="shared" si="0"/>
        <v>1082450</v>
      </c>
      <c r="H12" s="15">
        <v>0</v>
      </c>
      <c r="I12" s="9">
        <f t="shared" si="1"/>
        <v>0</v>
      </c>
      <c r="J12" s="15">
        <v>0</v>
      </c>
    </row>
    <row r="13" spans="1:10" ht="15.75" outlineLevel="1">
      <c r="A13" s="8" t="s">
        <v>8</v>
      </c>
      <c r="B13" s="17" t="s">
        <v>9</v>
      </c>
      <c r="C13" s="9">
        <v>445000</v>
      </c>
      <c r="D13" s="25">
        <v>0</v>
      </c>
      <c r="E13" s="27">
        <v>321800</v>
      </c>
      <c r="F13" s="27">
        <v>0</v>
      </c>
      <c r="G13" s="9">
        <f t="shared" si="0"/>
        <v>-123200</v>
      </c>
      <c r="H13" s="15">
        <f t="shared" si="3"/>
        <v>72.31460674157303</v>
      </c>
      <c r="I13" s="9">
        <f t="shared" si="1"/>
        <v>0</v>
      </c>
      <c r="J13" s="15">
        <v>0</v>
      </c>
    </row>
    <row r="14" spans="1:10" ht="31.5" outlineLevel="1">
      <c r="A14" s="8" t="s">
        <v>10</v>
      </c>
      <c r="B14" s="17" t="s">
        <v>11</v>
      </c>
      <c r="C14" s="9">
        <v>11982522</v>
      </c>
      <c r="D14" s="25">
        <v>1758386.7</v>
      </c>
      <c r="E14" s="27">
        <v>15816036.390000001</v>
      </c>
      <c r="F14" s="27">
        <v>3380165.89</v>
      </c>
      <c r="G14" s="9">
        <f t="shared" si="0"/>
        <v>3833514.3900000006</v>
      </c>
      <c r="H14" s="15">
        <f t="shared" si="3"/>
        <v>131.99255039965712</v>
      </c>
      <c r="I14" s="9">
        <f t="shared" si="1"/>
        <v>1621779.1900000002</v>
      </c>
      <c r="J14" s="15">
        <f t="shared" si="2"/>
        <v>192.23108830384126</v>
      </c>
    </row>
    <row r="15" spans="1:10" ht="15.75" outlineLevel="1">
      <c r="A15" s="5" t="s">
        <v>74</v>
      </c>
      <c r="B15" s="6" t="s">
        <v>76</v>
      </c>
      <c r="C15" s="7">
        <f>C16</f>
        <v>1349400</v>
      </c>
      <c r="D15" s="26">
        <f>D16</f>
        <v>337350</v>
      </c>
      <c r="E15" s="26">
        <f>E16</f>
        <v>1523000</v>
      </c>
      <c r="F15" s="26">
        <f>F16</f>
        <v>0</v>
      </c>
      <c r="G15" s="9">
        <f t="shared" si="0"/>
        <v>173600</v>
      </c>
      <c r="H15" s="15">
        <f t="shared" si="3"/>
        <v>112.86497702682674</v>
      </c>
      <c r="I15" s="9">
        <f t="shared" si="1"/>
        <v>-337350</v>
      </c>
      <c r="J15" s="15">
        <f t="shared" si="2"/>
        <v>0</v>
      </c>
    </row>
    <row r="16" spans="1:10" ht="31.5" outlineLevel="1">
      <c r="A16" s="8" t="s">
        <v>75</v>
      </c>
      <c r="B16" s="17" t="s">
        <v>77</v>
      </c>
      <c r="C16" s="9">
        <v>1349400</v>
      </c>
      <c r="D16" s="25">
        <v>337350</v>
      </c>
      <c r="E16" s="27">
        <v>1523000</v>
      </c>
      <c r="F16" s="27">
        <v>0</v>
      </c>
      <c r="G16" s="9">
        <f t="shared" si="0"/>
        <v>173600</v>
      </c>
      <c r="H16" s="15">
        <f t="shared" si="3"/>
        <v>112.86497702682674</v>
      </c>
      <c r="I16" s="9">
        <f t="shared" si="1"/>
        <v>-337350</v>
      </c>
      <c r="J16" s="15">
        <f t="shared" si="2"/>
        <v>0</v>
      </c>
    </row>
    <row r="17" spans="1:10" ht="63">
      <c r="A17" s="5" t="s">
        <v>12</v>
      </c>
      <c r="B17" s="6" t="s">
        <v>13</v>
      </c>
      <c r="C17" s="7">
        <f>C18+C19</f>
        <v>0</v>
      </c>
      <c r="D17" s="26">
        <f>D18+D19</f>
        <v>0</v>
      </c>
      <c r="E17" s="26">
        <f>E18+E19</f>
        <v>100000</v>
      </c>
      <c r="F17" s="26">
        <f>F18+F19</f>
        <v>0</v>
      </c>
      <c r="G17" s="7">
        <f t="shared" si="0"/>
        <v>100000</v>
      </c>
      <c r="H17" s="14" t="e">
        <f t="shared" si="3"/>
        <v>#DIV/0!</v>
      </c>
      <c r="I17" s="7">
        <f t="shared" si="1"/>
        <v>0</v>
      </c>
      <c r="J17" s="14" t="e">
        <f t="shared" si="2"/>
        <v>#DIV/0!</v>
      </c>
    </row>
    <row r="18" spans="1:10" ht="63" outlineLevel="1">
      <c r="A18" s="8" t="s">
        <v>14</v>
      </c>
      <c r="B18" s="17" t="s">
        <v>15</v>
      </c>
      <c r="C18" s="9">
        <v>0</v>
      </c>
      <c r="D18" s="25">
        <v>0</v>
      </c>
      <c r="E18" s="27">
        <v>100000</v>
      </c>
      <c r="F18" s="27">
        <v>0</v>
      </c>
      <c r="G18" s="9">
        <f t="shared" si="0"/>
        <v>100000</v>
      </c>
      <c r="H18" s="15" t="e">
        <f t="shared" si="3"/>
        <v>#DIV/0!</v>
      </c>
      <c r="I18" s="9">
        <f t="shared" si="1"/>
        <v>0</v>
      </c>
      <c r="J18" s="15" t="e">
        <f t="shared" si="2"/>
        <v>#DIV/0!</v>
      </c>
    </row>
    <row r="19" spans="1:10" ht="31.5" outlineLevel="1">
      <c r="A19" s="8" t="s">
        <v>92</v>
      </c>
      <c r="B19" s="17" t="s">
        <v>91</v>
      </c>
      <c r="C19" s="9">
        <v>0</v>
      </c>
      <c r="D19" s="25">
        <v>0</v>
      </c>
      <c r="E19" s="25">
        <v>0</v>
      </c>
      <c r="F19" s="25">
        <v>0</v>
      </c>
      <c r="G19" s="9">
        <f t="shared" si="0"/>
        <v>0</v>
      </c>
      <c r="H19" s="15"/>
      <c r="I19" s="9">
        <f t="shared" si="1"/>
        <v>0</v>
      </c>
      <c r="J19" s="15"/>
    </row>
    <row r="20" spans="1:10" ht="31.5">
      <c r="A20" s="5" t="s">
        <v>16</v>
      </c>
      <c r="B20" s="6" t="s">
        <v>17</v>
      </c>
      <c r="C20" s="7">
        <f t="shared" ref="C20:D20" si="4">SUM(C21:C25)</f>
        <v>45669708.340000004</v>
      </c>
      <c r="D20" s="26">
        <f t="shared" si="4"/>
        <v>5874724.04</v>
      </c>
      <c r="E20" s="26">
        <f>SUM(E21:E25)</f>
        <v>82859390.120000005</v>
      </c>
      <c r="F20" s="26">
        <f t="shared" ref="F20" si="5">SUM(F21:F25)</f>
        <v>6939797.3499999996</v>
      </c>
      <c r="G20" s="7">
        <f t="shared" si="0"/>
        <v>37189681.780000001</v>
      </c>
      <c r="H20" s="14">
        <f t="shared" si="3"/>
        <v>181.4318355246146</v>
      </c>
      <c r="I20" s="7">
        <f>F20-D20</f>
        <v>1065073.3099999996</v>
      </c>
      <c r="J20" s="14">
        <f t="shared" si="2"/>
        <v>118.12975899375179</v>
      </c>
    </row>
    <row r="21" spans="1:10" ht="31.5">
      <c r="A21" s="8" t="s">
        <v>78</v>
      </c>
      <c r="B21" s="17" t="s">
        <v>79</v>
      </c>
      <c r="C21" s="9">
        <v>175000</v>
      </c>
      <c r="D21" s="25">
        <v>0</v>
      </c>
      <c r="E21" s="27">
        <v>235000</v>
      </c>
      <c r="F21" s="27">
        <v>133000</v>
      </c>
      <c r="G21" s="7">
        <f t="shared" si="0"/>
        <v>60000</v>
      </c>
      <c r="H21" s="14">
        <f t="shared" si="3"/>
        <v>134.28571428571428</v>
      </c>
      <c r="I21" s="7">
        <f t="shared" si="1"/>
        <v>133000</v>
      </c>
      <c r="J21" s="14" t="e">
        <f t="shared" si="2"/>
        <v>#DIV/0!</v>
      </c>
    </row>
    <row r="22" spans="1:10" ht="15.75" outlineLevel="1">
      <c r="A22" s="8" t="s">
        <v>18</v>
      </c>
      <c r="B22" s="17" t="s">
        <v>19</v>
      </c>
      <c r="C22" s="9">
        <v>4514400</v>
      </c>
      <c r="D22" s="25">
        <v>607734.6</v>
      </c>
      <c r="E22" s="27">
        <v>41366809</v>
      </c>
      <c r="F22" s="27">
        <v>719632.08</v>
      </c>
      <c r="G22" s="9">
        <f t="shared" si="0"/>
        <v>36852409</v>
      </c>
      <c r="H22" s="15">
        <f t="shared" si="3"/>
        <v>916.33016569200777</v>
      </c>
      <c r="I22" s="9">
        <f t="shared" si="1"/>
        <v>111897.47999999998</v>
      </c>
      <c r="J22" s="15">
        <v>0</v>
      </c>
    </row>
    <row r="23" spans="1:10" ht="31.5" outlineLevel="1">
      <c r="A23" s="8" t="s">
        <v>20</v>
      </c>
      <c r="B23" s="17" t="s">
        <v>21</v>
      </c>
      <c r="C23" s="9">
        <v>38140308.340000004</v>
      </c>
      <c r="D23" s="25">
        <v>4466710.6100000003</v>
      </c>
      <c r="E23" s="27">
        <v>37511596</v>
      </c>
      <c r="F23" s="27">
        <v>5833540.8700000001</v>
      </c>
      <c r="G23" s="9">
        <f t="shared" si="0"/>
        <v>-628712.34000000358</v>
      </c>
      <c r="H23" s="15">
        <f t="shared" si="3"/>
        <v>98.351580342782299</v>
      </c>
      <c r="I23" s="9">
        <f t="shared" si="1"/>
        <v>1366830.2599999998</v>
      </c>
      <c r="J23" s="15">
        <f t="shared" si="2"/>
        <v>130.6003764143565</v>
      </c>
    </row>
    <row r="24" spans="1:10" ht="15.75" outlineLevel="1">
      <c r="A24" s="8" t="s">
        <v>103</v>
      </c>
      <c r="B24" s="18" t="s">
        <v>102</v>
      </c>
      <c r="C24" s="9"/>
      <c r="D24" s="25"/>
      <c r="E24" s="27">
        <v>813485.12</v>
      </c>
      <c r="F24" s="27">
        <v>135580.79999999999</v>
      </c>
      <c r="G24" s="9">
        <f t="shared" ref="G24" si="6">E24-C24</f>
        <v>813485.12</v>
      </c>
      <c r="H24" s="15" t="e">
        <f t="shared" ref="H24" si="7">E24/C24*100</f>
        <v>#DIV/0!</v>
      </c>
      <c r="I24" s="9">
        <f t="shared" ref="I24" si="8">F24-D24</f>
        <v>135580.79999999999</v>
      </c>
      <c r="J24" s="15" t="e">
        <f t="shared" ref="J24" si="9">F24/D24*100</f>
        <v>#DIV/0!</v>
      </c>
    </row>
    <row r="25" spans="1:10" ht="31.5" outlineLevel="1">
      <c r="A25" s="8" t="s">
        <v>22</v>
      </c>
      <c r="B25" s="17" t="s">
        <v>23</v>
      </c>
      <c r="C25" s="9">
        <v>2840000</v>
      </c>
      <c r="D25" s="25">
        <v>800278.83</v>
      </c>
      <c r="E25" s="27">
        <v>2932500</v>
      </c>
      <c r="F25" s="27">
        <v>118043.6</v>
      </c>
      <c r="G25" s="9">
        <f t="shared" si="0"/>
        <v>92500</v>
      </c>
      <c r="H25" s="15">
        <f t="shared" si="3"/>
        <v>103.25704225352112</v>
      </c>
      <c r="I25" s="9">
        <f t="shared" si="1"/>
        <v>-682235.23</v>
      </c>
      <c r="J25" s="15">
        <f t="shared" si="2"/>
        <v>14.750308964189395</v>
      </c>
    </row>
    <row r="26" spans="1:10" ht="47.25">
      <c r="A26" s="5" t="s">
        <v>24</v>
      </c>
      <c r="B26" s="6" t="s">
        <v>25</v>
      </c>
      <c r="C26" s="7">
        <f>C27+C28+C29+C30</f>
        <v>25958291.66</v>
      </c>
      <c r="D26" s="26">
        <f>D27+D28+D29+D30</f>
        <v>4138989.88</v>
      </c>
      <c r="E26" s="26">
        <f>E27+E28+E29+E30</f>
        <v>64101436</v>
      </c>
      <c r="F26" s="26">
        <f>F27+F28+F29+F30</f>
        <v>4716606.1100000003</v>
      </c>
      <c r="G26" s="7">
        <f t="shared" si="0"/>
        <v>38143144.340000004</v>
      </c>
      <c r="H26" s="14">
        <f t="shared" si="3"/>
        <v>246.94011778431496</v>
      </c>
      <c r="I26" s="7">
        <f t="shared" si="1"/>
        <v>577616.23000000045</v>
      </c>
      <c r="J26" s="14">
        <f t="shared" si="2"/>
        <v>113.95548785444241</v>
      </c>
    </row>
    <row r="27" spans="1:10" ht="15.75" outlineLevel="1">
      <c r="A27" s="8" t="s">
        <v>26</v>
      </c>
      <c r="B27" s="17" t="s">
        <v>27</v>
      </c>
      <c r="C27" s="9">
        <v>2350000</v>
      </c>
      <c r="D27" s="25">
        <v>771665.59</v>
      </c>
      <c r="E27" s="27">
        <v>2730000</v>
      </c>
      <c r="F27" s="27">
        <v>797406.45</v>
      </c>
      <c r="G27" s="9">
        <f t="shared" si="0"/>
        <v>380000</v>
      </c>
      <c r="H27" s="15">
        <f t="shared" si="3"/>
        <v>116.17021276595744</v>
      </c>
      <c r="I27" s="9">
        <f t="shared" si="1"/>
        <v>25740.859999999986</v>
      </c>
      <c r="J27" s="15">
        <f t="shared" si="2"/>
        <v>103.33575325031663</v>
      </c>
    </row>
    <row r="28" spans="1:10" ht="15.75" outlineLevel="1">
      <c r="A28" s="8" t="s">
        <v>28</v>
      </c>
      <c r="B28" s="17" t="s">
        <v>29</v>
      </c>
      <c r="C28" s="9">
        <v>12204291.66</v>
      </c>
      <c r="D28" s="25">
        <v>1381000</v>
      </c>
      <c r="E28" s="27">
        <v>48585380</v>
      </c>
      <c r="F28" s="27">
        <v>658000</v>
      </c>
      <c r="G28" s="9">
        <f t="shared" si="0"/>
        <v>36381088.340000004</v>
      </c>
      <c r="H28" s="15">
        <f t="shared" si="3"/>
        <v>398.10077760793206</v>
      </c>
      <c r="I28" s="9">
        <f t="shared" si="1"/>
        <v>-723000</v>
      </c>
      <c r="J28" s="15">
        <f t="shared" si="2"/>
        <v>47.646632874728454</v>
      </c>
    </row>
    <row r="29" spans="1:10" ht="15.75" outlineLevel="1">
      <c r="A29" s="8" t="s">
        <v>30</v>
      </c>
      <c r="B29" s="17" t="s">
        <v>31</v>
      </c>
      <c r="C29" s="9">
        <v>6547500</v>
      </c>
      <c r="D29" s="25">
        <v>1201324.29</v>
      </c>
      <c r="E29" s="27">
        <v>7929556</v>
      </c>
      <c r="F29" s="27">
        <v>2194699.66</v>
      </c>
      <c r="G29" s="9">
        <f t="shared" si="0"/>
        <v>1382056</v>
      </c>
      <c r="H29" s="15">
        <f t="shared" si="3"/>
        <v>121.10814814814815</v>
      </c>
      <c r="I29" s="9">
        <f t="shared" si="1"/>
        <v>993375.37000000011</v>
      </c>
      <c r="J29" s="15">
        <f t="shared" si="2"/>
        <v>182.69002618768326</v>
      </c>
    </row>
    <row r="30" spans="1:10" ht="47.25" outlineLevel="1">
      <c r="A30" s="8" t="s">
        <v>32</v>
      </c>
      <c r="B30" s="17" t="s">
        <v>33</v>
      </c>
      <c r="C30" s="9">
        <v>4856500</v>
      </c>
      <c r="D30" s="25">
        <v>785000</v>
      </c>
      <c r="E30" s="27">
        <v>4856500</v>
      </c>
      <c r="F30" s="27">
        <v>1066500</v>
      </c>
      <c r="G30" s="9">
        <f t="shared" si="0"/>
        <v>0</v>
      </c>
      <c r="H30" s="15">
        <f t="shared" si="3"/>
        <v>100</v>
      </c>
      <c r="I30" s="9">
        <f t="shared" si="1"/>
        <v>281500</v>
      </c>
      <c r="J30" s="15">
        <f t="shared" si="2"/>
        <v>135.85987261146497</v>
      </c>
    </row>
    <row r="31" spans="1:10" ht="15.75">
      <c r="A31" s="5" t="s">
        <v>34</v>
      </c>
      <c r="B31" s="6" t="s">
        <v>35</v>
      </c>
      <c r="C31" s="7">
        <f>C32+C33+C34+C35+C36</f>
        <v>442704201.01999998</v>
      </c>
      <c r="D31" s="26">
        <f>D32+D33+D34+D35+D36</f>
        <v>98933038.560000002</v>
      </c>
      <c r="E31" s="26">
        <f>E32+E33+E34+E35+E36</f>
        <v>540820523.04999995</v>
      </c>
      <c r="F31" s="26">
        <f>F32+F33+F34+F35+F36</f>
        <v>123391721.78</v>
      </c>
      <c r="G31" s="7">
        <f t="shared" si="0"/>
        <v>98116322.029999971</v>
      </c>
      <c r="H31" s="14">
        <f t="shared" si="3"/>
        <v>122.16295255476182</v>
      </c>
      <c r="I31" s="7">
        <f t="shared" si="1"/>
        <v>24458683.219999999</v>
      </c>
      <c r="J31" s="14">
        <f t="shared" si="2"/>
        <v>124.72246236040402</v>
      </c>
    </row>
    <row r="32" spans="1:10" ht="15.75" outlineLevel="1">
      <c r="A32" s="8" t="s">
        <v>36</v>
      </c>
      <c r="B32" s="17" t="s">
        <v>37</v>
      </c>
      <c r="C32" s="9">
        <v>89401201.019999996</v>
      </c>
      <c r="D32" s="25">
        <v>20250097.510000002</v>
      </c>
      <c r="E32" s="27">
        <v>114542022.16</v>
      </c>
      <c r="F32" s="27">
        <v>27376792.899999999</v>
      </c>
      <c r="G32" s="9">
        <f t="shared" si="0"/>
        <v>25140821.140000001</v>
      </c>
      <c r="H32" s="15">
        <f t="shared" si="3"/>
        <v>128.12134608166588</v>
      </c>
      <c r="I32" s="9">
        <f t="shared" si="1"/>
        <v>7126695.3899999969</v>
      </c>
      <c r="J32" s="15">
        <f t="shared" si="2"/>
        <v>135.19338801445602</v>
      </c>
    </row>
    <row r="33" spans="1:10" ht="15.75" outlineLevel="1">
      <c r="A33" s="8" t="s">
        <v>38</v>
      </c>
      <c r="B33" s="17" t="s">
        <v>39</v>
      </c>
      <c r="C33" s="9">
        <v>282248778.44</v>
      </c>
      <c r="D33" s="25">
        <v>65542066.420000002</v>
      </c>
      <c r="E33" s="27">
        <v>339650199.88999999</v>
      </c>
      <c r="F33" s="27">
        <v>79403545.450000003</v>
      </c>
      <c r="G33" s="9">
        <f t="shared" si="0"/>
        <v>57401421.449999988</v>
      </c>
      <c r="H33" s="15">
        <f t="shared" si="3"/>
        <v>120.33717267697664</v>
      </c>
      <c r="I33" s="9">
        <f t="shared" si="1"/>
        <v>13861479.030000001</v>
      </c>
      <c r="J33" s="15">
        <f t="shared" si="2"/>
        <v>121.14898078002956</v>
      </c>
    </row>
    <row r="34" spans="1:10" ht="31.5" outlineLevel="1">
      <c r="A34" s="8" t="s">
        <v>62</v>
      </c>
      <c r="B34" s="17" t="s">
        <v>63</v>
      </c>
      <c r="C34" s="9">
        <v>38843818</v>
      </c>
      <c r="D34" s="25">
        <v>8423961.0299999993</v>
      </c>
      <c r="E34" s="27">
        <v>51415340</v>
      </c>
      <c r="F34" s="27">
        <v>11229849.76</v>
      </c>
      <c r="G34" s="9">
        <f t="shared" si="0"/>
        <v>12571522</v>
      </c>
      <c r="H34" s="15">
        <v>0</v>
      </c>
      <c r="I34" s="9">
        <f t="shared" si="1"/>
        <v>2805888.7300000004</v>
      </c>
      <c r="J34" s="15">
        <v>0</v>
      </c>
    </row>
    <row r="35" spans="1:10" ht="15.75" outlineLevel="1">
      <c r="A35" s="8" t="s">
        <v>64</v>
      </c>
      <c r="B35" s="17" t="s">
        <v>65</v>
      </c>
      <c r="C35" s="9">
        <v>1346000</v>
      </c>
      <c r="D35" s="25">
        <v>0</v>
      </c>
      <c r="E35" s="27">
        <v>1680000</v>
      </c>
      <c r="F35" s="27">
        <v>2145</v>
      </c>
      <c r="G35" s="9">
        <f t="shared" si="0"/>
        <v>334000</v>
      </c>
      <c r="H35" s="15">
        <v>0</v>
      </c>
      <c r="I35" s="9">
        <f t="shared" si="1"/>
        <v>2145</v>
      </c>
      <c r="J35" s="15">
        <v>0</v>
      </c>
    </row>
    <row r="36" spans="1:10" ht="31.5" outlineLevel="1">
      <c r="A36" s="8" t="s">
        <v>40</v>
      </c>
      <c r="B36" s="17" t="s">
        <v>41</v>
      </c>
      <c r="C36" s="9">
        <v>30864403.559999999</v>
      </c>
      <c r="D36" s="25">
        <v>4716913.5999999996</v>
      </c>
      <c r="E36" s="27">
        <v>33532961</v>
      </c>
      <c r="F36" s="27">
        <v>5379388.6699999999</v>
      </c>
      <c r="G36" s="9">
        <f t="shared" si="0"/>
        <v>2668557.4400000013</v>
      </c>
      <c r="H36" s="15">
        <f t="shared" si="3"/>
        <v>108.64606839011925</v>
      </c>
      <c r="I36" s="9">
        <f t="shared" si="1"/>
        <v>662475.0700000003</v>
      </c>
      <c r="J36" s="15">
        <f t="shared" si="2"/>
        <v>114.04467255876808</v>
      </c>
    </row>
    <row r="37" spans="1:10" ht="31.5">
      <c r="A37" s="5" t="s">
        <v>42</v>
      </c>
      <c r="B37" s="6" t="s">
        <v>43</v>
      </c>
      <c r="C37" s="7">
        <f>C38+C39</f>
        <v>126228628.03</v>
      </c>
      <c r="D37" s="26">
        <f>D38+D39</f>
        <v>26407315.210000001</v>
      </c>
      <c r="E37" s="26">
        <f>E38+E39</f>
        <v>140256131</v>
      </c>
      <c r="F37" s="26">
        <f>F38+F39</f>
        <v>50789064.479999997</v>
      </c>
      <c r="G37" s="7">
        <f t="shared" si="0"/>
        <v>14027502.969999999</v>
      </c>
      <c r="H37" s="14">
        <f t="shared" si="3"/>
        <v>111.11277464464413</v>
      </c>
      <c r="I37" s="7">
        <f t="shared" si="1"/>
        <v>24381749.269999996</v>
      </c>
      <c r="J37" s="14">
        <f t="shared" si="2"/>
        <v>192.32952716362109</v>
      </c>
    </row>
    <row r="38" spans="1:10" ht="15.75" outlineLevel="1">
      <c r="A38" s="8" t="s">
        <v>44</v>
      </c>
      <c r="B38" s="17" t="s">
        <v>45</v>
      </c>
      <c r="C38" s="9">
        <v>102570728.03</v>
      </c>
      <c r="D38" s="25">
        <v>20927615.210000001</v>
      </c>
      <c r="E38" s="27">
        <v>112956586</v>
      </c>
      <c r="F38" s="27">
        <v>39565560.439999998</v>
      </c>
      <c r="G38" s="9">
        <f t="shared" si="0"/>
        <v>10385857.969999999</v>
      </c>
      <c r="H38" s="15">
        <f t="shared" si="3"/>
        <v>110.12555742702961</v>
      </c>
      <c r="I38" s="9">
        <f t="shared" si="1"/>
        <v>18637945.229999997</v>
      </c>
      <c r="J38" s="15">
        <f t="shared" si="2"/>
        <v>189.05909747945904</v>
      </c>
    </row>
    <row r="39" spans="1:10" ht="31.5" outlineLevel="1">
      <c r="A39" s="8" t="s">
        <v>46</v>
      </c>
      <c r="B39" s="17" t="s">
        <v>47</v>
      </c>
      <c r="C39" s="9">
        <v>23657900</v>
      </c>
      <c r="D39" s="25">
        <v>5479700</v>
      </c>
      <c r="E39" s="27">
        <v>27299545</v>
      </c>
      <c r="F39" s="27">
        <v>11223504.039999999</v>
      </c>
      <c r="G39" s="9">
        <f t="shared" si="0"/>
        <v>3641645</v>
      </c>
      <c r="H39" s="15">
        <f t="shared" si="3"/>
        <v>115.39293428410807</v>
      </c>
      <c r="I39" s="9">
        <f t="shared" si="1"/>
        <v>5743804.0399999991</v>
      </c>
      <c r="J39" s="15">
        <f t="shared" si="2"/>
        <v>204.81968063945106</v>
      </c>
    </row>
    <row r="40" spans="1:10" ht="15.75" outlineLevel="1">
      <c r="A40" s="5" t="s">
        <v>80</v>
      </c>
      <c r="B40" s="6" t="s">
        <v>81</v>
      </c>
      <c r="C40" s="7">
        <f>C41</f>
        <v>1313928.46</v>
      </c>
      <c r="D40" s="26">
        <f>D41</f>
        <v>0</v>
      </c>
      <c r="E40" s="26">
        <f>E41</f>
        <v>1313928.46</v>
      </c>
      <c r="F40" s="26">
        <f>F41</f>
        <v>0</v>
      </c>
      <c r="G40" s="9">
        <f t="shared" si="0"/>
        <v>0</v>
      </c>
      <c r="H40" s="15">
        <f t="shared" si="3"/>
        <v>100</v>
      </c>
      <c r="I40" s="9">
        <f t="shared" si="1"/>
        <v>0</v>
      </c>
      <c r="J40" s="15" t="e">
        <f t="shared" si="2"/>
        <v>#DIV/0!</v>
      </c>
    </row>
    <row r="41" spans="1:10" ht="31.5" outlineLevel="1">
      <c r="A41" s="8" t="s">
        <v>82</v>
      </c>
      <c r="B41" s="17" t="s">
        <v>93</v>
      </c>
      <c r="C41" s="9">
        <v>1313928.46</v>
      </c>
      <c r="D41" s="25">
        <v>0</v>
      </c>
      <c r="E41" s="25">
        <v>1313928.46</v>
      </c>
      <c r="F41" s="25">
        <v>0</v>
      </c>
      <c r="G41" s="9">
        <f t="shared" si="0"/>
        <v>0</v>
      </c>
      <c r="H41" s="15">
        <f t="shared" si="3"/>
        <v>100</v>
      </c>
      <c r="I41" s="9">
        <f t="shared" si="1"/>
        <v>0</v>
      </c>
      <c r="J41" s="15" t="e">
        <f t="shared" si="2"/>
        <v>#DIV/0!</v>
      </c>
    </row>
    <row r="42" spans="1:10" ht="15.75">
      <c r="A42" s="5" t="s">
        <v>48</v>
      </c>
      <c r="B42" s="6" t="s">
        <v>49</v>
      </c>
      <c r="C42" s="7">
        <f>C43+C44+C45</f>
        <v>32591511.68</v>
      </c>
      <c r="D42" s="26">
        <f>D43+D44+D45</f>
        <v>3996395.44</v>
      </c>
      <c r="E42" s="26">
        <f>E43+E44+E45</f>
        <v>38224636.609999999</v>
      </c>
      <c r="F42" s="26">
        <f>F43+F44+F45</f>
        <v>5164262.29</v>
      </c>
      <c r="G42" s="7">
        <f>E42-C42</f>
        <v>5633124.9299999997</v>
      </c>
      <c r="H42" s="14">
        <f>E42/C42*100</f>
        <v>117.2840247034531</v>
      </c>
      <c r="I42" s="7">
        <f t="shared" si="1"/>
        <v>1167866.8500000001</v>
      </c>
      <c r="J42" s="14">
        <f t="shared" si="2"/>
        <v>129.22300526896808</v>
      </c>
    </row>
    <row r="43" spans="1:10" ht="15.75" outlineLevel="1">
      <c r="A43" s="8" t="s">
        <v>50</v>
      </c>
      <c r="B43" s="17" t="s">
        <v>51</v>
      </c>
      <c r="C43" s="9">
        <v>5420698.6799999997</v>
      </c>
      <c r="D43" s="25">
        <v>892040.24</v>
      </c>
      <c r="E43" s="27">
        <v>5708277.7199999997</v>
      </c>
      <c r="F43" s="27">
        <v>1427069.43</v>
      </c>
      <c r="G43" s="9">
        <f>E43-C43</f>
        <v>287579.04000000004</v>
      </c>
      <c r="H43" s="15">
        <f t="shared" si="3"/>
        <v>105.30520246515529</v>
      </c>
      <c r="I43" s="9">
        <f t="shared" si="1"/>
        <v>535029.18999999994</v>
      </c>
      <c r="J43" s="15">
        <f t="shared" si="2"/>
        <v>159.97814515632166</v>
      </c>
    </row>
    <row r="44" spans="1:10" ht="31.5" outlineLevel="1">
      <c r="A44" s="8" t="s">
        <v>52</v>
      </c>
      <c r="B44" s="17" t="s">
        <v>53</v>
      </c>
      <c r="C44" s="9">
        <v>17094013</v>
      </c>
      <c r="D44" s="25">
        <v>2054355.2</v>
      </c>
      <c r="E44" s="27">
        <v>14537100</v>
      </c>
      <c r="F44" s="27">
        <v>3737192.86</v>
      </c>
      <c r="G44" s="9">
        <f t="shared" si="0"/>
        <v>-2556913</v>
      </c>
      <c r="H44" s="15">
        <f t="shared" si="3"/>
        <v>85.04205536757226</v>
      </c>
      <c r="I44" s="9">
        <f t="shared" si="1"/>
        <v>1682837.66</v>
      </c>
      <c r="J44" s="15">
        <f t="shared" si="2"/>
        <v>181.91561322988352</v>
      </c>
    </row>
    <row r="45" spans="1:10" ht="15.75" outlineLevel="1">
      <c r="A45" s="8" t="s">
        <v>54</v>
      </c>
      <c r="B45" s="17" t="s">
        <v>55</v>
      </c>
      <c r="C45" s="9">
        <v>10076800</v>
      </c>
      <c r="D45" s="25">
        <v>1050000</v>
      </c>
      <c r="E45" s="27">
        <v>17979258.890000001</v>
      </c>
      <c r="F45" s="27">
        <v>0</v>
      </c>
      <c r="G45" s="9">
        <f t="shared" si="0"/>
        <v>7902458.8900000006</v>
      </c>
      <c r="H45" s="15">
        <f t="shared" si="3"/>
        <v>178.42230559304542</v>
      </c>
      <c r="I45" s="9">
        <f t="shared" si="1"/>
        <v>-1050000</v>
      </c>
      <c r="J45" s="15">
        <f t="shared" si="2"/>
        <v>0</v>
      </c>
    </row>
    <row r="46" spans="1:10" ht="31.5" outlineLevel="1">
      <c r="A46" s="5" t="s">
        <v>97</v>
      </c>
      <c r="B46" s="6" t="s">
        <v>95</v>
      </c>
      <c r="C46" s="7">
        <f t="shared" ref="C46:F46" si="10">C47</f>
        <v>100000</v>
      </c>
      <c r="D46" s="26">
        <f t="shared" si="10"/>
        <v>0</v>
      </c>
      <c r="E46" s="26">
        <f t="shared" si="10"/>
        <v>100000</v>
      </c>
      <c r="F46" s="26">
        <f t="shared" si="10"/>
        <v>10000</v>
      </c>
      <c r="G46" s="9">
        <f t="shared" si="0"/>
        <v>0</v>
      </c>
      <c r="H46" s="15">
        <f t="shared" si="3"/>
        <v>100</v>
      </c>
      <c r="I46" s="9">
        <f t="shared" si="1"/>
        <v>10000</v>
      </c>
      <c r="J46" s="15" t="e">
        <f t="shared" si="2"/>
        <v>#DIV/0!</v>
      </c>
    </row>
    <row r="47" spans="1:10" ht="15.75" outlineLevel="1">
      <c r="A47" s="8" t="s">
        <v>94</v>
      </c>
      <c r="B47" s="17" t="s">
        <v>96</v>
      </c>
      <c r="C47" s="9">
        <v>100000</v>
      </c>
      <c r="D47" s="25">
        <v>0</v>
      </c>
      <c r="E47" s="25">
        <v>100000</v>
      </c>
      <c r="F47" s="25">
        <v>10000</v>
      </c>
      <c r="G47" s="9">
        <f t="shared" si="0"/>
        <v>0</v>
      </c>
      <c r="H47" s="15">
        <f t="shared" si="3"/>
        <v>100</v>
      </c>
      <c r="I47" s="9">
        <f t="shared" si="1"/>
        <v>10000</v>
      </c>
      <c r="J47" s="15" t="e">
        <f t="shared" si="2"/>
        <v>#DIV/0!</v>
      </c>
    </row>
    <row r="48" spans="1:10" ht="57" customHeight="1">
      <c r="A48" s="5" t="s">
        <v>56</v>
      </c>
      <c r="B48" s="6" t="s">
        <v>57</v>
      </c>
      <c r="C48" s="7">
        <f>C49</f>
        <v>570050</v>
      </c>
      <c r="D48" s="26">
        <f>D49</f>
        <v>144967.65</v>
      </c>
      <c r="E48" s="26">
        <f>E49</f>
        <v>426900</v>
      </c>
      <c r="F48" s="26">
        <f>F49</f>
        <v>120150.88</v>
      </c>
      <c r="G48" s="7">
        <f t="shared" si="0"/>
        <v>-143150</v>
      </c>
      <c r="H48" s="14">
        <f t="shared" si="3"/>
        <v>74.888167704587318</v>
      </c>
      <c r="I48" s="7">
        <f t="shared" si="1"/>
        <v>-24816.76999999999</v>
      </c>
      <c r="J48" s="14">
        <f t="shared" si="2"/>
        <v>82.881166936209567</v>
      </c>
    </row>
    <row r="49" spans="1:10" ht="47.25" outlineLevel="1">
      <c r="A49" s="8" t="s">
        <v>58</v>
      </c>
      <c r="B49" s="17" t="s">
        <v>59</v>
      </c>
      <c r="C49" s="9">
        <v>570050</v>
      </c>
      <c r="D49" s="25">
        <v>144967.65</v>
      </c>
      <c r="E49" s="27">
        <v>426900</v>
      </c>
      <c r="F49" s="27">
        <v>120150.88</v>
      </c>
      <c r="G49" s="9">
        <f t="shared" si="0"/>
        <v>-143150</v>
      </c>
      <c r="H49" s="15">
        <f t="shared" si="3"/>
        <v>74.888167704587318</v>
      </c>
      <c r="I49" s="9">
        <f t="shared" si="1"/>
        <v>-24816.76999999999</v>
      </c>
      <c r="J49" s="15">
        <f t="shared" si="2"/>
        <v>82.881166936209567</v>
      </c>
    </row>
    <row r="50" spans="1:10" ht="110.25" outlineLevel="1">
      <c r="A50" s="5" t="s">
        <v>86</v>
      </c>
      <c r="B50" s="6" t="s">
        <v>83</v>
      </c>
      <c r="C50" s="7">
        <f>C51+C52+C53</f>
        <v>39407700</v>
      </c>
      <c r="D50" s="26">
        <f>D51+D52+D53</f>
        <v>10088140</v>
      </c>
      <c r="E50" s="26">
        <f>E51+E52+E53</f>
        <v>45060600</v>
      </c>
      <c r="F50" s="26">
        <f>F51+F52+F53</f>
        <v>11729193</v>
      </c>
      <c r="G50" s="9">
        <f t="shared" si="0"/>
        <v>5652900</v>
      </c>
      <c r="H50" s="15">
        <f t="shared" si="3"/>
        <v>114.34465853120075</v>
      </c>
      <c r="I50" s="9">
        <f t="shared" si="1"/>
        <v>1641053</v>
      </c>
      <c r="J50" s="15">
        <f t="shared" si="2"/>
        <v>116.26715132819329</v>
      </c>
    </row>
    <row r="51" spans="1:10" ht="78.75" outlineLevel="1">
      <c r="A51" s="8" t="s">
        <v>84</v>
      </c>
      <c r="B51" s="17" t="s">
        <v>85</v>
      </c>
      <c r="C51" s="9">
        <v>6306500</v>
      </c>
      <c r="D51" s="25">
        <v>1836010</v>
      </c>
      <c r="E51" s="27">
        <v>4560600</v>
      </c>
      <c r="F51" s="27">
        <v>1399300</v>
      </c>
      <c r="G51" s="9">
        <f t="shared" si="0"/>
        <v>-1745900</v>
      </c>
      <c r="H51" s="15">
        <f t="shared" si="3"/>
        <v>72.3158645841592</v>
      </c>
      <c r="I51" s="9">
        <f t="shared" si="1"/>
        <v>-436710</v>
      </c>
      <c r="J51" s="15">
        <f t="shared" si="2"/>
        <v>76.214181839968191</v>
      </c>
    </row>
    <row r="52" spans="1:10" ht="15.75" outlineLevel="1">
      <c r="A52" s="8" t="s">
        <v>87</v>
      </c>
      <c r="B52" s="17" t="s">
        <v>88</v>
      </c>
      <c r="C52" s="9">
        <v>33101200</v>
      </c>
      <c r="D52" s="25">
        <v>8252130</v>
      </c>
      <c r="E52" s="27"/>
      <c r="F52" s="27"/>
      <c r="G52" s="9">
        <f>E52-C52</f>
        <v>-33101200</v>
      </c>
      <c r="H52" s="15">
        <f>E52/C52*100</f>
        <v>0</v>
      </c>
      <c r="I52" s="9">
        <f>F52-D52</f>
        <v>-8252130</v>
      </c>
      <c r="J52" s="15">
        <f>F52/D52*100</f>
        <v>0</v>
      </c>
    </row>
    <row r="53" spans="1:10" ht="31.5" outlineLevel="1">
      <c r="A53" s="8" t="s">
        <v>89</v>
      </c>
      <c r="B53" s="17" t="s">
        <v>90</v>
      </c>
      <c r="C53" s="9">
        <v>0</v>
      </c>
      <c r="D53" s="25">
        <v>0</v>
      </c>
      <c r="E53" s="27">
        <v>40500000</v>
      </c>
      <c r="F53" s="27">
        <v>10329893</v>
      </c>
      <c r="G53" s="9">
        <f>E53-C53</f>
        <v>40500000</v>
      </c>
      <c r="H53" s="15" t="e">
        <f>E53/C53*100</f>
        <v>#DIV/0!</v>
      </c>
      <c r="I53" s="9">
        <f>F53-D53</f>
        <v>10329893</v>
      </c>
      <c r="J53" s="15" t="e">
        <f>F53/D53*100</f>
        <v>#DIV/0!</v>
      </c>
    </row>
    <row r="54" spans="1:10" ht="15.75">
      <c r="A54" s="10" t="s">
        <v>73</v>
      </c>
      <c r="B54" s="11"/>
      <c r="C54" s="28">
        <f>C48+C42+C40+C37+C31+C26+C20+C17+C15+C8+C50+C46</f>
        <v>789150843.03000009</v>
      </c>
      <c r="D54" s="28">
        <f>D48+D42+D40+D37+D31+D26+D20+D17+D15+D8+D50+D46</f>
        <v>165197316.52000001</v>
      </c>
      <c r="E54" s="28">
        <f>E48+E42+E40+E37+E31+E26+E20+E17+E15+E8+E50+E46</f>
        <v>1001249998.8899999</v>
      </c>
      <c r="F54" s="28">
        <f>F48+F42+F40+F37+F31+F26+F20+F17+F15+F8+F50+F46</f>
        <v>222980978.94000003</v>
      </c>
      <c r="G54" s="28">
        <f t="shared" si="0"/>
        <v>212099155.85999978</v>
      </c>
      <c r="H54" s="16">
        <f t="shared" si="3"/>
        <v>126.87688389784013</v>
      </c>
      <c r="I54" s="12">
        <f t="shared" si="1"/>
        <v>57783662.420000017</v>
      </c>
      <c r="J54" s="16">
        <f t="shared" si="2"/>
        <v>134.97857207202532</v>
      </c>
    </row>
    <row r="55" spans="1:10" ht="12.75" customHeight="1">
      <c r="E55" s="23"/>
      <c r="F55" s="23"/>
      <c r="G55" s="23"/>
    </row>
    <row r="56" spans="1:10" ht="12.75" customHeight="1">
      <c r="E56" s="24"/>
      <c r="F56" s="24"/>
      <c r="G56" s="23"/>
    </row>
    <row r="57" spans="1:10" ht="12.75" customHeight="1">
      <c r="E57" s="23"/>
      <c r="F57" s="23"/>
      <c r="G57" s="23"/>
    </row>
  </sheetData>
  <mergeCells count="13">
    <mergeCell ref="G1:J1"/>
    <mergeCell ref="A2:J2"/>
    <mergeCell ref="G4:J4"/>
    <mergeCell ref="C5:C6"/>
    <mergeCell ref="D5:D6"/>
    <mergeCell ref="E5:E6"/>
    <mergeCell ref="F5:F6"/>
    <mergeCell ref="G5:H5"/>
    <mergeCell ref="I5:J5"/>
    <mergeCell ref="A4:A6"/>
    <mergeCell ref="B4:B6"/>
    <mergeCell ref="C4:D4"/>
    <mergeCell ref="E4:F4"/>
  </mergeCells>
  <pageMargins left="0.59055118110236227" right="0.59055118110236227" top="0.78740157480314965" bottom="0.59055118110236227" header="0" footer="0"/>
  <pageSetup paperSize="9" scale="8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Бюджет!LAST_CELL</vt:lpstr>
      <vt:lpstr>Бюджет!Заголовки_для_печати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dc:description>POI HSSF rep:2.40.0.105</dc:description>
  <cp:lastModifiedBy>Осташова_ОК</cp:lastModifiedBy>
  <cp:lastPrinted>2017-04-18T05:56:54Z</cp:lastPrinted>
  <dcterms:created xsi:type="dcterms:W3CDTF">2017-04-12T06:24:55Z</dcterms:created>
  <dcterms:modified xsi:type="dcterms:W3CDTF">2020-04-22T13:40:51Z</dcterms:modified>
</cp:coreProperties>
</file>