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  <definedName name="_xlnm.Print_Titles" localSheetId="0">Бюджет!$4:$7</definedName>
  </definedNames>
  <calcPr calcId="144525"/>
</workbook>
</file>

<file path=xl/calcChain.xml><?xml version="1.0" encoding="utf-8"?>
<calcChain xmlns="http://schemas.openxmlformats.org/spreadsheetml/2006/main">
  <c r="F8" i="1" l="1"/>
  <c r="E8" i="1"/>
  <c r="D8" i="1"/>
  <c r="C8" i="1"/>
  <c r="F51" i="1"/>
  <c r="E51" i="1"/>
  <c r="D51" i="1"/>
  <c r="C51" i="1"/>
  <c r="J20" i="1"/>
  <c r="I20" i="1"/>
  <c r="H20" i="1"/>
  <c r="G20" i="1"/>
  <c r="F18" i="1"/>
  <c r="E18" i="1"/>
  <c r="D18" i="1"/>
  <c r="C18" i="1"/>
  <c r="J9" i="1"/>
  <c r="I9" i="1"/>
  <c r="H9" i="1"/>
  <c r="G9" i="1"/>
  <c r="D49" i="1"/>
  <c r="C49" i="1"/>
  <c r="D47" i="1"/>
  <c r="C47" i="1"/>
  <c r="D43" i="1"/>
  <c r="C43" i="1"/>
  <c r="D41" i="1"/>
  <c r="C41" i="1"/>
  <c r="D38" i="1"/>
  <c r="I38" i="1" s="1"/>
  <c r="C38" i="1"/>
  <c r="D32" i="1"/>
  <c r="I32" i="1" s="1"/>
  <c r="C32" i="1"/>
  <c r="D27" i="1"/>
  <c r="C27" i="1"/>
  <c r="D21" i="1"/>
  <c r="C21" i="1"/>
  <c r="D16" i="1"/>
  <c r="C16" i="1"/>
  <c r="F21" i="1"/>
  <c r="I21" i="1" s="1"/>
  <c r="E21" i="1"/>
  <c r="G21" i="1" s="1"/>
  <c r="J25" i="1"/>
  <c r="I25" i="1"/>
  <c r="H25" i="1"/>
  <c r="G25" i="1"/>
  <c r="H19" i="1"/>
  <c r="H10" i="1"/>
  <c r="I48" i="1"/>
  <c r="G48" i="1"/>
  <c r="J48" i="1"/>
  <c r="H48" i="1"/>
  <c r="G44" i="1"/>
  <c r="E47" i="1"/>
  <c r="H47" i="1" s="1"/>
  <c r="F47" i="1"/>
  <c r="J52" i="1"/>
  <c r="J53" i="1"/>
  <c r="I52" i="1"/>
  <c r="I53" i="1"/>
  <c r="H52" i="1"/>
  <c r="H53" i="1"/>
  <c r="G52" i="1"/>
  <c r="G53" i="1"/>
  <c r="J42" i="1"/>
  <c r="I42" i="1"/>
  <c r="H42" i="1"/>
  <c r="G42" i="1"/>
  <c r="J22" i="1"/>
  <c r="I22" i="1"/>
  <c r="G22" i="1"/>
  <c r="H22" i="1"/>
  <c r="J17" i="1"/>
  <c r="I17" i="1"/>
  <c r="H17" i="1"/>
  <c r="G17" i="1"/>
  <c r="E49" i="1"/>
  <c r="H49" i="1" s="1"/>
  <c r="F49" i="1"/>
  <c r="H8" i="1"/>
  <c r="J8" i="1"/>
  <c r="J51" i="1"/>
  <c r="E43" i="1"/>
  <c r="H43" i="1" s="1"/>
  <c r="F43" i="1"/>
  <c r="E41" i="1"/>
  <c r="F41" i="1"/>
  <c r="E38" i="1"/>
  <c r="H38" i="1" s="1"/>
  <c r="F38" i="1"/>
  <c r="E32" i="1"/>
  <c r="H32" i="1" s="1"/>
  <c r="F32" i="1"/>
  <c r="E27" i="1"/>
  <c r="G27" i="1" s="1"/>
  <c r="F27" i="1"/>
  <c r="H21" i="1"/>
  <c r="E16" i="1"/>
  <c r="F16" i="1"/>
  <c r="J16" i="1" s="1"/>
  <c r="G23" i="1"/>
  <c r="H23" i="1"/>
  <c r="I23" i="1"/>
  <c r="I10" i="1"/>
  <c r="I11" i="1"/>
  <c r="I12" i="1"/>
  <c r="I13" i="1"/>
  <c r="I14" i="1"/>
  <c r="I15" i="1"/>
  <c r="I19" i="1"/>
  <c r="I24" i="1"/>
  <c r="I26" i="1"/>
  <c r="I28" i="1"/>
  <c r="I29" i="1"/>
  <c r="I30" i="1"/>
  <c r="I31" i="1"/>
  <c r="I33" i="1"/>
  <c r="I34" i="1"/>
  <c r="I35" i="1"/>
  <c r="I36" i="1"/>
  <c r="I37" i="1"/>
  <c r="I39" i="1"/>
  <c r="I40" i="1"/>
  <c r="I44" i="1"/>
  <c r="I45" i="1"/>
  <c r="I46" i="1"/>
  <c r="I50" i="1"/>
  <c r="J10" i="1"/>
  <c r="J11" i="1"/>
  <c r="J12" i="1"/>
  <c r="J15" i="1"/>
  <c r="J19" i="1"/>
  <c r="J24" i="1"/>
  <c r="J26" i="1"/>
  <c r="J28" i="1"/>
  <c r="J29" i="1"/>
  <c r="J30" i="1"/>
  <c r="J31" i="1"/>
  <c r="J33" i="1"/>
  <c r="J34" i="1"/>
  <c r="J37" i="1"/>
  <c r="J39" i="1"/>
  <c r="J40" i="1"/>
  <c r="J44" i="1"/>
  <c r="J45" i="1"/>
  <c r="J46" i="1"/>
  <c r="J50" i="1"/>
  <c r="H11" i="1"/>
  <c r="H12" i="1"/>
  <c r="H14" i="1"/>
  <c r="H15" i="1"/>
  <c r="H24" i="1"/>
  <c r="H26" i="1"/>
  <c r="H28" i="1"/>
  <c r="H29" i="1"/>
  <c r="H30" i="1"/>
  <c r="H31" i="1"/>
  <c r="H33" i="1"/>
  <c r="H34" i="1"/>
  <c r="H37" i="1"/>
  <c r="H39" i="1"/>
  <c r="H40" i="1"/>
  <c r="H44" i="1"/>
  <c r="H45" i="1"/>
  <c r="H46" i="1"/>
  <c r="H50" i="1"/>
  <c r="G10" i="1"/>
  <c r="G11" i="1"/>
  <c r="G12" i="1"/>
  <c r="G13" i="1"/>
  <c r="G14" i="1"/>
  <c r="G15" i="1"/>
  <c r="G19" i="1"/>
  <c r="G18" i="1" s="1"/>
  <c r="G24" i="1"/>
  <c r="G26" i="1"/>
  <c r="G28" i="1"/>
  <c r="G29" i="1"/>
  <c r="G30" i="1"/>
  <c r="G31" i="1"/>
  <c r="G33" i="1"/>
  <c r="G34" i="1"/>
  <c r="G35" i="1"/>
  <c r="G36" i="1"/>
  <c r="G37" i="1"/>
  <c r="G39" i="1"/>
  <c r="G40" i="1"/>
  <c r="G45" i="1"/>
  <c r="G46" i="1"/>
  <c r="G50" i="1"/>
  <c r="J32" i="1" l="1"/>
  <c r="I27" i="1"/>
  <c r="J38" i="1"/>
  <c r="I41" i="1"/>
  <c r="I43" i="1"/>
  <c r="C54" i="1"/>
  <c r="D54" i="1"/>
  <c r="G47" i="1"/>
  <c r="G43" i="1"/>
  <c r="H27" i="1"/>
  <c r="E54" i="1"/>
  <c r="I47" i="1"/>
  <c r="J47" i="1"/>
  <c r="H18" i="1"/>
  <c r="J18" i="1"/>
  <c r="I18" i="1"/>
  <c r="F54" i="1"/>
  <c r="G49" i="1"/>
  <c r="J43" i="1"/>
  <c r="G38" i="1"/>
  <c r="J21" i="1"/>
  <c r="I8" i="1"/>
  <c r="G8" i="1"/>
  <c r="H16" i="1"/>
  <c r="G32" i="1"/>
  <c r="G41" i="1"/>
  <c r="H51" i="1"/>
  <c r="G16" i="1"/>
  <c r="I16" i="1"/>
  <c r="J49" i="1"/>
  <c r="I49" i="1"/>
  <c r="H41" i="1"/>
  <c r="J41" i="1"/>
  <c r="G51" i="1"/>
  <c r="I51" i="1"/>
  <c r="J27" i="1"/>
  <c r="G54" i="1" l="1"/>
  <c r="I54" i="1"/>
  <c r="J54" i="1"/>
  <c r="H54" i="1"/>
</calcChain>
</file>

<file path=xl/sharedStrings.xml><?xml version="1.0" encoding="utf-8"?>
<sst xmlns="http://schemas.openxmlformats.org/spreadsheetml/2006/main" count="110" uniqueCount="104">
  <si>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</si>
  <si>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</si>
  <si>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</si>
  <si>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</si>
  <si>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</si>
  <si>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</si>
  <si>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</si>
  <si>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</si>
  <si>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</si>
  <si>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</si>
  <si>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</si>
  <si>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</si>
  <si>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</si>
  <si>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</si>
  <si>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</si>
  <si>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</si>
  <si>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</si>
  <si>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</si>
  <si>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</si>
  <si>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</si>
  <si>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</si>
  <si>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</si>
  <si>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</si>
  <si>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</si>
  <si>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</si>
  <si>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</si>
  <si>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</si>
  <si>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</si>
  <si>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</si>
  <si>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</si>
  <si>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</si>
  <si>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</si>
  <si>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</si>
  <si>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</si>
  <si>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</si>
  <si>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</si>
  <si>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</si>
  <si>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</si>
  <si>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</si>
  <si>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</si>
  <si>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</si>
  <si>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</si>
  <si>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</si>
  <si>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</si>
  <si>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</si>
  <si>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</si>
  <si>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</si>
  <si>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</si>
  <si>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</si>
  <si>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</si>
  <si>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</si>
  <si>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</si>
  <si>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</si>
  <si>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</si>
  <si>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</si>
  <si>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</si>
  <si>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</si>
  <si>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</si>
  <si>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</si>
  <si>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</si>
  <si>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</si>
  <si>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</si>
  <si>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</si>
  <si>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</si>
  <si>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</si>
  <si>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</si>
  <si>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</si>
  <si>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</si>
  <si>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</si>
  <si>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</si>
  <si>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</si>
  <si>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</si>
  <si>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</si>
  <si>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</si>
  <si>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НАЦИОНАЛЬНАЯ ОБОРОНА</t>
  </si>
  <si>
    <t>Мобилизационная и вневойсковая подготовка</t>
  </si>
  <si>
    <t>0200</t>
  </si>
  <si>
    <t>0203</t>
  </si>
  <si>
    <t>Сельское хозяйство и рыболовство</t>
  </si>
  <si>
    <t>0405</t>
  </si>
  <si>
    <t>ЗДРАВООХРАНЕНИЕ</t>
  </si>
  <si>
    <t>0900</t>
  </si>
  <si>
    <t>Стационарная медицинская помощь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</si>
  <si>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</si>
  <si>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</si>
  <si>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</si>
  <si>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</si>
  <si>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</si>
  <si>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</si>
  <si>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0310</t>
  </si>
  <si>
    <t>Обеспечение пожарной безопасности</t>
  </si>
  <si>
    <t>0901</t>
  </si>
  <si>
    <t>Массовый спорт</t>
  </si>
  <si>
    <t>1100</t>
  </si>
  <si>
    <t>1102</t>
  </si>
  <si>
    <t>ФИЗИЧЕСКАЯ КУЛЬТУРА И СПОРТ</t>
  </si>
  <si>
    <t xml:space="preserve"> 2020 год 
(по состоянию на 01.04.2020)</t>
  </si>
  <si>
    <t>0410</t>
  </si>
  <si>
    <t>Связь и информатика</t>
  </si>
  <si>
    <t>Данные о расходах бюджета МО МР "Усть-Цилемский" по разделам и подразделам классификации расходов бюджетов 
за I квартал 2021 года в сравнении с I кварталом 2020 года</t>
  </si>
  <si>
    <t>Отклонение 2021 года от 2020 года 
(+увеличение; - уменьшение)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</si>
  <si>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</si>
  <si>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</si>
  <si>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 2021 год 
(по состоянию на 01.04.2021)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</si>
</sst>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 ###\ ###\ ###\ ##0.0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5">
    <xf numFmtId="0" fontId="0" fillId="0" borderId="0"/>
    <xf numFmtId="49" fontId="6" fillId="2" borderId="2">
      <alignment horizontal="center" vertical="top" shrinkToFit="1"/>
    </xf>
    <xf numFmtId="4" fontId="6" fillId="2" borderId="3">
      <alignment horizontal="right" vertical="top" shrinkToFit="1"/>
    </xf>
    <xf numFmtId="0" fontId="7" fillId="3" borderId="4"/>
    <xf numFmtId="4" fontId="7" fillId="3" borderId="5">
      <alignment horizontal="right" shrinkToFit="1"/>
    </xf>
  </cellStyleXfs>
  <cellXfs count="3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/>
    </xf>
    <xf numFmtId="0" fontId="3" fillId="0" borderId="0" xfId="0" applyFont="1"/>
    <xf numFmtId="4" fontId="4" fillId="0" borderId="1" xfId="0" applyNumberFormat="1" applyFont="1" applyFill="1" applyBorder="1" applyAlignment="1" applyProtection="1">
      <alignment horizontal="right" vertical="center"/>
    </xf>
    <xf numFmtId="4" fontId="5" fillId="0" borderId="1" xfId="2" applyNumberFormat="1" applyFont="1" applyFill="1" applyBorder="1" applyAlignment="1" applyProtection="1">
      <alignment horizontal="right" vertical="center" shrinkToFit="1"/>
    </xf>
    <xf numFmtId="49" fontId="3" fillId="0" borderId="1" xfId="0" quotePrefix="1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">
    <cellStyle name="ex58" xfId="4"/>
    <cellStyle name="ex60" xfId="1"/>
    <cellStyle name="ex61" xfId="2"/>
    <cellStyle name="xl_total_left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4"/>
  <sheetViews>
    <sheetView showGridLines="0" tabSelected="1" topLeftCell="A10" workbookViewId="0">
      <selection activeCell="E5" sqref="E5:E6"/>
    </sheetView>
  </sheetViews>
  <sheetFormatPr defaultRowHeight="12.75" customHeight="1" outlineLevelRow="1" x14ac:dyDescent="0.25"/>
  <cols>
    <col min="1" max="1" width="34.85546875" customWidth="1"/>
    <col min="2" max="2" width="6.5703125" customWidth="1"/>
    <col min="3" max="3" width="17.28515625" bestFit="1" customWidth="1"/>
    <col min="4" max="4" width="16" customWidth="1"/>
    <col min="5" max="5" width="17.85546875" customWidth="1"/>
    <col min="6" max="6" width="15.85546875" customWidth="1"/>
    <col min="7" max="7" width="16.5703125" customWidth="1"/>
    <col min="8" max="8" width="11.28515625" customWidth="1"/>
    <col min="9" max="9" width="16.28515625" bestFit="1" customWidth="1"/>
    <col min="10" max="10" width="12.7109375" style="25" customWidth="1"/>
  </cols>
  <sheetData>
    <row r="1" spans="1:10" ht="15.75" x14ac:dyDescent="0.2">
      <c r="A1" s="2"/>
      <c r="B1" s="1"/>
      <c r="C1" s="1"/>
      <c r="D1" s="1"/>
      <c r="E1" s="1"/>
      <c r="F1" s="1"/>
      <c r="G1" s="29"/>
      <c r="H1" s="29"/>
      <c r="I1" s="29"/>
      <c r="J1" s="29"/>
    </row>
    <row r="2" spans="1:10" ht="44.25" customHeight="1" x14ac:dyDescent="0.2">
      <c r="A2" s="30" t="s">
        <v>99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J3" s="13" t="s">
        <v>72</v>
      </c>
    </row>
    <row r="4" spans="1:10" ht="35.25" customHeight="1" x14ac:dyDescent="0.2">
      <c r="A4" s="31" t="s">
        <v>66</v>
      </c>
      <c r="B4" s="31" t="s">
        <v>67</v>
      </c>
      <c r="C4" s="31" t="s">
        <v>96</v>
      </c>
      <c r="D4" s="31"/>
      <c r="E4" s="31" t="s">
        <v>103</v>
      </c>
      <c r="F4" s="31"/>
      <c r="G4" s="31" t="s">
        <v>100</v>
      </c>
      <c r="H4" s="31"/>
      <c r="I4" s="31"/>
      <c r="J4" s="31"/>
    </row>
    <row r="5" spans="1:10" ht="15.75" x14ac:dyDescent="0.2">
      <c r="A5" s="31"/>
      <c r="B5" s="31"/>
      <c r="C5" s="32" t="s">
        <v>68</v>
      </c>
      <c r="D5" s="32" t="s">
        <v>69</v>
      </c>
      <c r="E5" s="32" t="s">
        <v>68</v>
      </c>
      <c r="F5" s="32" t="s">
        <v>69</v>
      </c>
      <c r="G5" s="32" t="s">
        <v>68</v>
      </c>
      <c r="H5" s="32"/>
      <c r="I5" s="32" t="s">
        <v>69</v>
      </c>
      <c r="J5" s="32"/>
    </row>
    <row r="6" spans="1:10" ht="15.75" x14ac:dyDescent="0.2">
      <c r="A6" s="31"/>
      <c r="B6" s="31"/>
      <c r="C6" s="32"/>
      <c r="D6" s="32"/>
      <c r="E6" s="32"/>
      <c r="F6" s="32"/>
      <c r="G6" s="3" t="s">
        <v>70</v>
      </c>
      <c r="H6" s="3" t="s">
        <v>71</v>
      </c>
      <c r="I6" s="3" t="s">
        <v>70</v>
      </c>
      <c r="J6" s="20" t="s">
        <v>71</v>
      </c>
    </row>
    <row r="7" spans="1:10" ht="15.75" x14ac:dyDescent="0.2">
      <c r="A7" s="4">
        <v>1</v>
      </c>
      <c r="B7" s="4">
        <v>2</v>
      </c>
      <c r="C7" s="4">
        <v>5</v>
      </c>
      <c r="D7" s="4">
        <v>6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31.5" x14ac:dyDescent="0.2">
      <c r="A8" s="5" t="s">
        <v>0</v>
      </c>
      <c r="B8" s="6" t="s">
        <v>1</v>
      </c>
      <c r="C8" s="22">
        <f>SUM(C9:C15)</f>
        <v>86463453.649999991</v>
      </c>
      <c r="D8" s="22">
        <f t="shared" ref="D8:F8" si="0">SUM(D9:D15)</f>
        <v>20120183.050000001</v>
      </c>
      <c r="E8" s="22">
        <f t="shared" si="0"/>
        <v>94037335.510000005</v>
      </c>
      <c r="F8" s="22">
        <f t="shared" si="0"/>
        <v>21632074.209999997</v>
      </c>
      <c r="G8" s="7">
        <f>E8-C8</f>
        <v>7573881.8600000143</v>
      </c>
      <c r="H8" s="14">
        <f>E8/C8*100</f>
        <v>108.75963374150972</v>
      </c>
      <c r="I8" s="7">
        <f>F8-D8</f>
        <v>1511891.1599999964</v>
      </c>
      <c r="J8" s="14">
        <f>F8/D8*100</f>
        <v>107.51430121804979</v>
      </c>
    </row>
    <row r="9" spans="1:10" ht="63" outlineLevel="1" x14ac:dyDescent="0.2">
      <c r="A9" s="28" t="s">
        <v>102</v>
      </c>
      <c r="B9" s="19" t="s">
        <v>101</v>
      </c>
      <c r="C9" s="23"/>
      <c r="D9" s="23"/>
      <c r="E9" s="27">
        <v>2160359.48</v>
      </c>
      <c r="F9" s="27">
        <v>766297.71</v>
      </c>
      <c r="G9" s="9">
        <f t="shared" ref="G9" si="1">E9-C9</f>
        <v>2160359.48</v>
      </c>
      <c r="H9" s="15" t="e">
        <f>E9/C9*100</f>
        <v>#DIV/0!</v>
      </c>
      <c r="I9" s="9">
        <f t="shared" ref="I9" si="2">F9-D9</f>
        <v>766297.71</v>
      </c>
      <c r="J9" s="15" t="e">
        <f t="shared" ref="J9" si="3">F9/D9*100</f>
        <v>#DIV/0!</v>
      </c>
    </row>
    <row r="10" spans="1:10" ht="94.5" outlineLevel="1" x14ac:dyDescent="0.2">
      <c r="A10" s="8" t="s">
        <v>2</v>
      </c>
      <c r="B10" s="17" t="s">
        <v>3</v>
      </c>
      <c r="C10" s="23">
        <v>500000</v>
      </c>
      <c r="D10" s="23">
        <v>225861.85</v>
      </c>
      <c r="E10" s="27">
        <v>500000</v>
      </c>
      <c r="F10" s="27">
        <v>18090</v>
      </c>
      <c r="G10" s="9">
        <f t="shared" ref="G10:G54" si="4">E10-C10</f>
        <v>0</v>
      </c>
      <c r="H10" s="15">
        <f>E10/C10*100</f>
        <v>100</v>
      </c>
      <c r="I10" s="9">
        <f t="shared" ref="I10:I54" si="5">F10-D10</f>
        <v>-207771.85</v>
      </c>
      <c r="J10" s="15">
        <f t="shared" ref="J10:J54" si="6">F10/D10*100</f>
        <v>8.0093207418605665</v>
      </c>
    </row>
    <row r="11" spans="1:10" ht="117" customHeight="1" outlineLevel="1" x14ac:dyDescent="0.2">
      <c r="A11" s="8" t="s">
        <v>4</v>
      </c>
      <c r="B11" s="17" t="s">
        <v>5</v>
      </c>
      <c r="C11" s="23">
        <v>51648279.259999998</v>
      </c>
      <c r="D11" s="23">
        <v>13297952.84</v>
      </c>
      <c r="E11" s="27">
        <v>50513100.299999997</v>
      </c>
      <c r="F11" s="27">
        <v>14087234.859999999</v>
      </c>
      <c r="G11" s="9">
        <f t="shared" si="4"/>
        <v>-1135178.9600000009</v>
      </c>
      <c r="H11" s="15">
        <f t="shared" ref="H11:H54" si="7">E11/C11*100</f>
        <v>97.802097230993013</v>
      </c>
      <c r="I11" s="9">
        <f t="shared" si="5"/>
        <v>789282.01999999955</v>
      </c>
      <c r="J11" s="15">
        <f t="shared" si="6"/>
        <v>105.9353648602652</v>
      </c>
    </row>
    <row r="12" spans="1:10" ht="78.75" outlineLevel="1" x14ac:dyDescent="0.2">
      <c r="A12" s="8" t="s">
        <v>6</v>
      </c>
      <c r="B12" s="17" t="s">
        <v>7</v>
      </c>
      <c r="C12" s="23">
        <v>16677338</v>
      </c>
      <c r="D12" s="23">
        <v>3216202.47</v>
      </c>
      <c r="E12" s="27">
        <v>19565263</v>
      </c>
      <c r="F12" s="27">
        <v>3586101.51</v>
      </c>
      <c r="G12" s="9">
        <f t="shared" si="4"/>
        <v>2887925</v>
      </c>
      <c r="H12" s="15">
        <f t="shared" si="7"/>
        <v>117.31646261531668</v>
      </c>
      <c r="I12" s="9">
        <f t="shared" si="5"/>
        <v>369899.03999999957</v>
      </c>
      <c r="J12" s="15">
        <f t="shared" si="6"/>
        <v>111.50111174437347</v>
      </c>
    </row>
    <row r="13" spans="1:10" ht="31.5" outlineLevel="1" x14ac:dyDescent="0.2">
      <c r="A13" s="8" t="s">
        <v>60</v>
      </c>
      <c r="B13" s="17" t="s">
        <v>61</v>
      </c>
      <c r="C13" s="23">
        <v>1500000</v>
      </c>
      <c r="D13" s="23">
        <v>0</v>
      </c>
      <c r="E13" s="27">
        <v>1500000</v>
      </c>
      <c r="F13" s="27">
        <v>0</v>
      </c>
      <c r="G13" s="9">
        <f t="shared" si="4"/>
        <v>0</v>
      </c>
      <c r="H13" s="15">
        <v>0</v>
      </c>
      <c r="I13" s="9">
        <f t="shared" si="5"/>
        <v>0</v>
      </c>
      <c r="J13" s="15">
        <v>0</v>
      </c>
    </row>
    <row r="14" spans="1:10" ht="15.75" outlineLevel="1" x14ac:dyDescent="0.2">
      <c r="A14" s="8" t="s">
        <v>8</v>
      </c>
      <c r="B14" s="17" t="s">
        <v>9</v>
      </c>
      <c r="C14" s="23">
        <v>321800</v>
      </c>
      <c r="D14" s="23">
        <v>0</v>
      </c>
      <c r="E14" s="27">
        <v>415195</v>
      </c>
      <c r="F14" s="27">
        <v>0</v>
      </c>
      <c r="G14" s="9">
        <f t="shared" si="4"/>
        <v>93395</v>
      </c>
      <c r="H14" s="15">
        <f t="shared" si="7"/>
        <v>129.02268489745182</v>
      </c>
      <c r="I14" s="9">
        <f t="shared" si="5"/>
        <v>0</v>
      </c>
      <c r="J14" s="15">
        <v>0</v>
      </c>
    </row>
    <row r="15" spans="1:10" ht="31.5" outlineLevel="1" x14ac:dyDescent="0.2">
      <c r="A15" s="8" t="s">
        <v>10</v>
      </c>
      <c r="B15" s="17" t="s">
        <v>11</v>
      </c>
      <c r="C15" s="23">
        <v>15816036.390000001</v>
      </c>
      <c r="D15" s="23">
        <v>3380165.89</v>
      </c>
      <c r="E15" s="27">
        <v>19383417.73</v>
      </c>
      <c r="F15" s="27">
        <v>3174350.13</v>
      </c>
      <c r="G15" s="9">
        <f t="shared" si="4"/>
        <v>3567381.34</v>
      </c>
      <c r="H15" s="15">
        <f t="shared" si="7"/>
        <v>122.55546998017496</v>
      </c>
      <c r="I15" s="9">
        <f t="shared" si="5"/>
        <v>-205815.76000000024</v>
      </c>
      <c r="J15" s="15">
        <f t="shared" si="6"/>
        <v>93.911075175070764</v>
      </c>
    </row>
    <row r="16" spans="1:10" ht="15.75" outlineLevel="1" x14ac:dyDescent="0.2">
      <c r="A16" s="5" t="s">
        <v>74</v>
      </c>
      <c r="B16" s="6" t="s">
        <v>76</v>
      </c>
      <c r="C16" s="22">
        <f>C17</f>
        <v>1523000</v>
      </c>
      <c r="D16" s="22">
        <f>D17</f>
        <v>0</v>
      </c>
      <c r="E16" s="22">
        <f>E17</f>
        <v>0</v>
      </c>
      <c r="F16" s="22">
        <f>F17</f>
        <v>0</v>
      </c>
      <c r="G16" s="9">
        <f t="shared" si="4"/>
        <v>-1523000</v>
      </c>
      <c r="H16" s="15">
        <f t="shared" si="7"/>
        <v>0</v>
      </c>
      <c r="I16" s="9">
        <f t="shared" si="5"/>
        <v>0</v>
      </c>
      <c r="J16" s="15" t="e">
        <f t="shared" si="6"/>
        <v>#DIV/0!</v>
      </c>
    </row>
    <row r="17" spans="1:10" ht="31.5" outlineLevel="1" x14ac:dyDescent="0.2">
      <c r="A17" s="8" t="s">
        <v>75</v>
      </c>
      <c r="B17" s="17" t="s">
        <v>77</v>
      </c>
      <c r="C17" s="23">
        <v>1523000</v>
      </c>
      <c r="D17" s="23">
        <v>0</v>
      </c>
      <c r="E17" s="23"/>
      <c r="F17" s="23"/>
      <c r="G17" s="9">
        <f t="shared" si="4"/>
        <v>-1523000</v>
      </c>
      <c r="H17" s="15">
        <f t="shared" si="7"/>
        <v>0</v>
      </c>
      <c r="I17" s="9">
        <f t="shared" si="5"/>
        <v>0</v>
      </c>
      <c r="J17" s="15" t="e">
        <f t="shared" si="6"/>
        <v>#DIV/0!</v>
      </c>
    </row>
    <row r="18" spans="1:10" ht="63" x14ac:dyDescent="0.2">
      <c r="A18" s="5" t="s">
        <v>12</v>
      </c>
      <c r="B18" s="6" t="s">
        <v>13</v>
      </c>
      <c r="C18" s="22">
        <f>SUM(C19:C20)</f>
        <v>100000</v>
      </c>
      <c r="D18" s="22">
        <f t="shared" ref="D18:G18" si="8">SUM(D19:D20)</f>
        <v>0</v>
      </c>
      <c r="E18" s="22">
        <f t="shared" si="8"/>
        <v>95000</v>
      </c>
      <c r="F18" s="22">
        <f t="shared" si="8"/>
        <v>55009</v>
      </c>
      <c r="G18" s="22">
        <f t="shared" si="8"/>
        <v>-5000</v>
      </c>
      <c r="H18" s="14">
        <f t="shared" si="7"/>
        <v>95</v>
      </c>
      <c r="I18" s="7">
        <f t="shared" si="5"/>
        <v>55009</v>
      </c>
      <c r="J18" s="14" t="e">
        <f t="shared" si="6"/>
        <v>#DIV/0!</v>
      </c>
    </row>
    <row r="19" spans="1:10" ht="63" outlineLevel="1" x14ac:dyDescent="0.2">
      <c r="A19" s="8" t="s">
        <v>14</v>
      </c>
      <c r="B19" s="17" t="s">
        <v>15</v>
      </c>
      <c r="C19" s="23">
        <v>100000</v>
      </c>
      <c r="D19" s="23">
        <v>0</v>
      </c>
      <c r="E19" s="23"/>
      <c r="F19" s="23"/>
      <c r="G19" s="9">
        <f t="shared" si="4"/>
        <v>-100000</v>
      </c>
      <c r="H19" s="15">
        <f t="shared" si="7"/>
        <v>0</v>
      </c>
      <c r="I19" s="9">
        <f t="shared" si="5"/>
        <v>0</v>
      </c>
      <c r="J19" s="15" t="e">
        <f t="shared" si="6"/>
        <v>#DIV/0!</v>
      </c>
    </row>
    <row r="20" spans="1:10" ht="31.5" outlineLevel="1" x14ac:dyDescent="0.2">
      <c r="A20" s="8" t="s">
        <v>90</v>
      </c>
      <c r="B20" s="17" t="s">
        <v>89</v>
      </c>
      <c r="C20" s="21">
        <v>0</v>
      </c>
      <c r="D20" s="21">
        <v>0</v>
      </c>
      <c r="E20" s="27">
        <v>95000</v>
      </c>
      <c r="F20" s="27">
        <v>55009</v>
      </c>
      <c r="G20" s="9">
        <f t="shared" ref="G20" si="9">E20-C20</f>
        <v>95000</v>
      </c>
      <c r="H20" s="15" t="e">
        <f t="shared" ref="H20" si="10">E20/C20*100</f>
        <v>#DIV/0!</v>
      </c>
      <c r="I20" s="9">
        <f t="shared" ref="I20" si="11">F20-D20</f>
        <v>55009</v>
      </c>
      <c r="J20" s="15" t="e">
        <f t="shared" ref="J20" si="12">F20/D20*100</f>
        <v>#DIV/0!</v>
      </c>
    </row>
    <row r="21" spans="1:10" ht="31.5" x14ac:dyDescent="0.2">
      <c r="A21" s="5" t="s">
        <v>16</v>
      </c>
      <c r="B21" s="6" t="s">
        <v>17</v>
      </c>
      <c r="C21" s="22">
        <f>SUM(C22:C26)</f>
        <v>82859390.120000005</v>
      </c>
      <c r="D21" s="22">
        <f t="shared" ref="D21:F21" si="13">SUM(D22:D26)</f>
        <v>6939797.3499999996</v>
      </c>
      <c r="E21" s="22">
        <f>SUM(E22:E26)</f>
        <v>76423498.680000007</v>
      </c>
      <c r="F21" s="22">
        <f t="shared" si="13"/>
        <v>14029930.859999999</v>
      </c>
      <c r="G21" s="7">
        <f t="shared" si="4"/>
        <v>-6435891.4399999976</v>
      </c>
      <c r="H21" s="14">
        <f t="shared" si="7"/>
        <v>92.232755478070374</v>
      </c>
      <c r="I21" s="7">
        <f>F21-D21</f>
        <v>7090133.5099999998</v>
      </c>
      <c r="J21" s="14">
        <f t="shared" si="6"/>
        <v>202.16629034563957</v>
      </c>
    </row>
    <row r="22" spans="1:10" ht="31.5" x14ac:dyDescent="0.2">
      <c r="A22" s="8" t="s">
        <v>78</v>
      </c>
      <c r="B22" s="17" t="s">
        <v>79</v>
      </c>
      <c r="C22" s="23">
        <v>235000</v>
      </c>
      <c r="D22" s="23">
        <v>133000</v>
      </c>
      <c r="E22" s="27">
        <v>160000</v>
      </c>
      <c r="F22" s="27">
        <v>0</v>
      </c>
      <c r="G22" s="7">
        <f t="shared" si="4"/>
        <v>-75000</v>
      </c>
      <c r="H22" s="14">
        <f t="shared" si="7"/>
        <v>68.085106382978722</v>
      </c>
      <c r="I22" s="7">
        <f t="shared" si="5"/>
        <v>-133000</v>
      </c>
      <c r="J22" s="14">
        <f t="shared" si="6"/>
        <v>0</v>
      </c>
    </row>
    <row r="23" spans="1:10" ht="15.75" outlineLevel="1" x14ac:dyDescent="0.2">
      <c r="A23" s="8" t="s">
        <v>18</v>
      </c>
      <c r="B23" s="17" t="s">
        <v>19</v>
      </c>
      <c r="C23" s="23">
        <v>41366809</v>
      </c>
      <c r="D23" s="23">
        <v>719632.08</v>
      </c>
      <c r="E23" s="27">
        <v>31031917.890000001</v>
      </c>
      <c r="F23" s="27">
        <v>2901017.77</v>
      </c>
      <c r="G23" s="9">
        <f t="shared" si="4"/>
        <v>-10334891.109999999</v>
      </c>
      <c r="H23" s="15">
        <f t="shared" si="7"/>
        <v>75.016465229406506</v>
      </c>
      <c r="I23" s="9">
        <f t="shared" si="5"/>
        <v>2181385.69</v>
      </c>
      <c r="J23" s="15">
        <v>0</v>
      </c>
    </row>
    <row r="24" spans="1:10" ht="31.5" outlineLevel="1" x14ac:dyDescent="0.2">
      <c r="A24" s="8" t="s">
        <v>20</v>
      </c>
      <c r="B24" s="17" t="s">
        <v>21</v>
      </c>
      <c r="C24" s="23">
        <v>37511596</v>
      </c>
      <c r="D24" s="23">
        <v>5833540.8700000001</v>
      </c>
      <c r="E24" s="27">
        <v>39596968.090000004</v>
      </c>
      <c r="F24" s="27">
        <v>11078070.289999999</v>
      </c>
      <c r="G24" s="9">
        <f t="shared" si="4"/>
        <v>2085372.0900000036</v>
      </c>
      <c r="H24" s="15">
        <f t="shared" si="7"/>
        <v>105.55927316449028</v>
      </c>
      <c r="I24" s="9">
        <f t="shared" si="5"/>
        <v>5244529.419999999</v>
      </c>
      <c r="J24" s="15">
        <f t="shared" si="6"/>
        <v>189.90302008460941</v>
      </c>
    </row>
    <row r="25" spans="1:10" ht="15.75" outlineLevel="1" x14ac:dyDescent="0.2">
      <c r="A25" s="8" t="s">
        <v>98</v>
      </c>
      <c r="B25" s="18" t="s">
        <v>97</v>
      </c>
      <c r="C25" s="23">
        <v>813485.12</v>
      </c>
      <c r="D25" s="23">
        <v>135580.79999999999</v>
      </c>
      <c r="E25" s="27">
        <v>550026.69999999995</v>
      </c>
      <c r="F25" s="27">
        <v>50842.8</v>
      </c>
      <c r="G25" s="9">
        <f t="shared" ref="G25" si="14">E25-C25</f>
        <v>-263458.42000000004</v>
      </c>
      <c r="H25" s="15">
        <f t="shared" ref="H25" si="15">E25/C25*100</f>
        <v>67.6136153541444</v>
      </c>
      <c r="I25" s="9">
        <f t="shared" ref="I25" si="16">F25-D25</f>
        <v>-84737.999999999985</v>
      </c>
      <c r="J25" s="15">
        <f t="shared" ref="J25" si="17">F25/D25*100</f>
        <v>37.500000000000007</v>
      </c>
    </row>
    <row r="26" spans="1:10" ht="31.5" outlineLevel="1" x14ac:dyDescent="0.2">
      <c r="A26" s="8" t="s">
        <v>22</v>
      </c>
      <c r="B26" s="17" t="s">
        <v>23</v>
      </c>
      <c r="C26" s="23">
        <v>2932500</v>
      </c>
      <c r="D26" s="23">
        <v>118043.6</v>
      </c>
      <c r="E26" s="27">
        <v>5084586</v>
      </c>
      <c r="F26" s="27">
        <v>0</v>
      </c>
      <c r="G26" s="9">
        <f t="shared" si="4"/>
        <v>2152086</v>
      </c>
      <c r="H26" s="15">
        <f t="shared" si="7"/>
        <v>173.38741687979541</v>
      </c>
      <c r="I26" s="9">
        <f t="shared" si="5"/>
        <v>-118043.6</v>
      </c>
      <c r="J26" s="15">
        <f t="shared" si="6"/>
        <v>0</v>
      </c>
    </row>
    <row r="27" spans="1:10" ht="47.25" x14ac:dyDescent="0.2">
      <c r="A27" s="5" t="s">
        <v>24</v>
      </c>
      <c r="B27" s="6" t="s">
        <v>25</v>
      </c>
      <c r="C27" s="22">
        <f>C28+C29+C30+C31</f>
        <v>64101436</v>
      </c>
      <c r="D27" s="22">
        <f>D28+D29+D30+D31</f>
        <v>4716606.1100000003</v>
      </c>
      <c r="E27" s="22">
        <f>E28+E29+E30+E31</f>
        <v>29961890.600000001</v>
      </c>
      <c r="F27" s="22">
        <f>F28+F29+F30+F31</f>
        <v>4400545.84</v>
      </c>
      <c r="G27" s="7">
        <f t="shared" si="4"/>
        <v>-34139545.399999999</v>
      </c>
      <c r="H27" s="14">
        <f t="shared" si="7"/>
        <v>46.741371909359415</v>
      </c>
      <c r="I27" s="7">
        <f t="shared" si="5"/>
        <v>-316060.27000000048</v>
      </c>
      <c r="J27" s="14">
        <f t="shared" si="6"/>
        <v>93.298989514305646</v>
      </c>
    </row>
    <row r="28" spans="1:10" ht="15.75" outlineLevel="1" x14ac:dyDescent="0.2">
      <c r="A28" s="8" t="s">
        <v>26</v>
      </c>
      <c r="B28" s="17" t="s">
        <v>27</v>
      </c>
      <c r="C28" s="23">
        <v>2730000</v>
      </c>
      <c r="D28" s="23">
        <v>797406.45</v>
      </c>
      <c r="E28" s="27">
        <v>1730000</v>
      </c>
      <c r="F28" s="27">
        <v>554460.17000000004</v>
      </c>
      <c r="G28" s="9">
        <f t="shared" si="4"/>
        <v>-1000000</v>
      </c>
      <c r="H28" s="15">
        <f t="shared" si="7"/>
        <v>63.369963369963365</v>
      </c>
      <c r="I28" s="9">
        <f t="shared" si="5"/>
        <v>-242946.27999999991</v>
      </c>
      <c r="J28" s="15">
        <f t="shared" si="6"/>
        <v>69.532942704438881</v>
      </c>
    </row>
    <row r="29" spans="1:10" ht="15.75" outlineLevel="1" x14ac:dyDescent="0.2">
      <c r="A29" s="8" t="s">
        <v>28</v>
      </c>
      <c r="B29" s="17" t="s">
        <v>29</v>
      </c>
      <c r="C29" s="23">
        <v>48585380</v>
      </c>
      <c r="D29" s="23">
        <v>658000</v>
      </c>
      <c r="E29" s="27">
        <v>11524579</v>
      </c>
      <c r="F29" s="27">
        <v>1077240.1200000001</v>
      </c>
      <c r="G29" s="9">
        <f t="shared" si="4"/>
        <v>-37060801</v>
      </c>
      <c r="H29" s="15">
        <f t="shared" si="7"/>
        <v>23.72026111558662</v>
      </c>
      <c r="I29" s="9">
        <f t="shared" si="5"/>
        <v>419240.12000000011</v>
      </c>
      <c r="J29" s="15">
        <f t="shared" si="6"/>
        <v>163.71430395136778</v>
      </c>
    </row>
    <row r="30" spans="1:10" ht="15.75" outlineLevel="1" x14ac:dyDescent="0.2">
      <c r="A30" s="8" t="s">
        <v>30</v>
      </c>
      <c r="B30" s="17" t="s">
        <v>31</v>
      </c>
      <c r="C30" s="23">
        <v>7929556</v>
      </c>
      <c r="D30" s="23">
        <v>2194699.66</v>
      </c>
      <c r="E30" s="27">
        <v>10639511.6</v>
      </c>
      <c r="F30" s="27">
        <v>1652344.55</v>
      </c>
      <c r="G30" s="9">
        <f t="shared" si="4"/>
        <v>2709955.5999999996</v>
      </c>
      <c r="H30" s="15">
        <f t="shared" si="7"/>
        <v>134.17537627579651</v>
      </c>
      <c r="I30" s="9">
        <f t="shared" si="5"/>
        <v>-542355.1100000001</v>
      </c>
      <c r="J30" s="15">
        <f t="shared" si="6"/>
        <v>75.287957624233641</v>
      </c>
    </row>
    <row r="31" spans="1:10" ht="47.25" outlineLevel="1" x14ac:dyDescent="0.2">
      <c r="A31" s="8" t="s">
        <v>32</v>
      </c>
      <c r="B31" s="17" t="s">
        <v>33</v>
      </c>
      <c r="C31" s="23">
        <v>4856500</v>
      </c>
      <c r="D31" s="23">
        <v>1066500</v>
      </c>
      <c r="E31" s="27">
        <v>6067800</v>
      </c>
      <c r="F31" s="27">
        <v>1116501</v>
      </c>
      <c r="G31" s="9">
        <f t="shared" si="4"/>
        <v>1211300</v>
      </c>
      <c r="H31" s="15">
        <f t="shared" si="7"/>
        <v>124.94183053639452</v>
      </c>
      <c r="I31" s="9">
        <f t="shared" si="5"/>
        <v>50001</v>
      </c>
      <c r="J31" s="15">
        <f t="shared" si="6"/>
        <v>104.68832630098453</v>
      </c>
    </row>
    <row r="32" spans="1:10" ht="15.75" x14ac:dyDescent="0.2">
      <c r="A32" s="5" t="s">
        <v>34</v>
      </c>
      <c r="B32" s="6" t="s">
        <v>35</v>
      </c>
      <c r="C32" s="22">
        <f>C33+C34+C35+C36+C37</f>
        <v>540820523.04999995</v>
      </c>
      <c r="D32" s="22">
        <f>D33+D34+D35+D36+D37</f>
        <v>123391721.78</v>
      </c>
      <c r="E32" s="22">
        <f>E33+E34+E35+E36+E37</f>
        <v>555110741.91999996</v>
      </c>
      <c r="F32" s="22">
        <f>F33+F34+F35+F36+F37</f>
        <v>116845242.72</v>
      </c>
      <c r="G32" s="7">
        <f t="shared" si="4"/>
        <v>14290218.870000005</v>
      </c>
      <c r="H32" s="14">
        <f t="shared" si="7"/>
        <v>102.6423218537287</v>
      </c>
      <c r="I32" s="7">
        <f t="shared" si="5"/>
        <v>-6546479.0600000024</v>
      </c>
      <c r="J32" s="14">
        <f t="shared" si="6"/>
        <v>94.694555707981792</v>
      </c>
    </row>
    <row r="33" spans="1:10" ht="15.75" outlineLevel="1" x14ac:dyDescent="0.2">
      <c r="A33" s="8" t="s">
        <v>36</v>
      </c>
      <c r="B33" s="17" t="s">
        <v>37</v>
      </c>
      <c r="C33" s="23">
        <v>114542022.16</v>
      </c>
      <c r="D33" s="23">
        <v>27376792.899999999</v>
      </c>
      <c r="E33" s="27">
        <v>116799256.64</v>
      </c>
      <c r="F33" s="27">
        <v>23073765.359999999</v>
      </c>
      <c r="G33" s="9">
        <f t="shared" si="4"/>
        <v>2257234.4800000042</v>
      </c>
      <c r="H33" s="15">
        <f t="shared" si="7"/>
        <v>101.97066058153483</v>
      </c>
      <c r="I33" s="9">
        <f t="shared" si="5"/>
        <v>-4303027.5399999991</v>
      </c>
      <c r="J33" s="15">
        <f t="shared" si="6"/>
        <v>84.282207358189126</v>
      </c>
    </row>
    <row r="34" spans="1:10" ht="15.75" outlineLevel="1" x14ac:dyDescent="0.2">
      <c r="A34" s="8" t="s">
        <v>38</v>
      </c>
      <c r="B34" s="17" t="s">
        <v>39</v>
      </c>
      <c r="C34" s="23">
        <v>339650199.88999999</v>
      </c>
      <c r="D34" s="23">
        <v>79403545.450000003</v>
      </c>
      <c r="E34" s="27">
        <v>348467509.76999998</v>
      </c>
      <c r="F34" s="27">
        <v>75862571.239999995</v>
      </c>
      <c r="G34" s="9">
        <f t="shared" si="4"/>
        <v>8817309.8799999952</v>
      </c>
      <c r="H34" s="15">
        <f t="shared" si="7"/>
        <v>102.59599725919655</v>
      </c>
      <c r="I34" s="9">
        <f t="shared" si="5"/>
        <v>-3540974.2100000083</v>
      </c>
      <c r="J34" s="15">
        <f t="shared" si="6"/>
        <v>95.540533876752718</v>
      </c>
    </row>
    <row r="35" spans="1:10" ht="31.5" outlineLevel="1" x14ac:dyDescent="0.2">
      <c r="A35" s="8" t="s">
        <v>62</v>
      </c>
      <c r="B35" s="17" t="s">
        <v>63</v>
      </c>
      <c r="C35" s="23">
        <v>51415340</v>
      </c>
      <c r="D35" s="23">
        <v>11229849.76</v>
      </c>
      <c r="E35" s="27">
        <v>52906845.170000002</v>
      </c>
      <c r="F35" s="27">
        <v>12175071.92</v>
      </c>
      <c r="G35" s="9">
        <f t="shared" si="4"/>
        <v>1491505.1700000018</v>
      </c>
      <c r="H35" s="15">
        <v>0</v>
      </c>
      <c r="I35" s="9">
        <f t="shared" si="5"/>
        <v>945222.16000000015</v>
      </c>
      <c r="J35" s="15">
        <v>0</v>
      </c>
    </row>
    <row r="36" spans="1:10" ht="15.75" outlineLevel="1" x14ac:dyDescent="0.2">
      <c r="A36" s="8" t="s">
        <v>64</v>
      </c>
      <c r="B36" s="17" t="s">
        <v>65</v>
      </c>
      <c r="C36" s="23">
        <v>1680000</v>
      </c>
      <c r="D36" s="23">
        <v>2145</v>
      </c>
      <c r="E36" s="27">
        <v>1464833.34</v>
      </c>
      <c r="F36" s="27">
        <v>25000</v>
      </c>
      <c r="G36" s="9">
        <f t="shared" si="4"/>
        <v>-215166.65999999992</v>
      </c>
      <c r="H36" s="15">
        <v>0</v>
      </c>
      <c r="I36" s="9">
        <f t="shared" si="5"/>
        <v>22855</v>
      </c>
      <c r="J36" s="15">
        <v>0</v>
      </c>
    </row>
    <row r="37" spans="1:10" ht="31.5" outlineLevel="1" x14ac:dyDescent="0.2">
      <c r="A37" s="8" t="s">
        <v>40</v>
      </c>
      <c r="B37" s="17" t="s">
        <v>41</v>
      </c>
      <c r="C37" s="23">
        <v>33532961</v>
      </c>
      <c r="D37" s="23">
        <v>5379388.6699999999</v>
      </c>
      <c r="E37" s="27">
        <v>35472297</v>
      </c>
      <c r="F37" s="27">
        <v>5708834.2000000002</v>
      </c>
      <c r="G37" s="9">
        <f t="shared" si="4"/>
        <v>1939336</v>
      </c>
      <c r="H37" s="15">
        <f t="shared" si="7"/>
        <v>105.7833723660729</v>
      </c>
      <c r="I37" s="9">
        <f t="shared" si="5"/>
        <v>329445.53000000026</v>
      </c>
      <c r="J37" s="15">
        <f t="shared" si="6"/>
        <v>106.12421875811403</v>
      </c>
    </row>
    <row r="38" spans="1:10" ht="31.5" x14ac:dyDescent="0.2">
      <c r="A38" s="5" t="s">
        <v>42</v>
      </c>
      <c r="B38" s="6" t="s">
        <v>43</v>
      </c>
      <c r="C38" s="22">
        <f>C39+C40</f>
        <v>140256131</v>
      </c>
      <c r="D38" s="22">
        <f>D39+D40</f>
        <v>50789064.479999997</v>
      </c>
      <c r="E38" s="22">
        <f>E39+E40</f>
        <v>137543268.75999999</v>
      </c>
      <c r="F38" s="22">
        <f>F39+F40</f>
        <v>32951682.030000001</v>
      </c>
      <c r="G38" s="7">
        <f t="shared" si="4"/>
        <v>-2712862.2400000095</v>
      </c>
      <c r="H38" s="14">
        <f t="shared" si="7"/>
        <v>98.065779926583033</v>
      </c>
      <c r="I38" s="7">
        <f t="shared" si="5"/>
        <v>-17837382.449999996</v>
      </c>
      <c r="J38" s="14">
        <f t="shared" si="6"/>
        <v>64.879482162889417</v>
      </c>
    </row>
    <row r="39" spans="1:10" ht="15.75" outlineLevel="1" x14ac:dyDescent="0.2">
      <c r="A39" s="8" t="s">
        <v>44</v>
      </c>
      <c r="B39" s="17" t="s">
        <v>45</v>
      </c>
      <c r="C39" s="23">
        <v>112956586</v>
      </c>
      <c r="D39" s="23">
        <v>39565560.439999998</v>
      </c>
      <c r="E39" s="27">
        <v>109938668.76000001</v>
      </c>
      <c r="F39" s="27">
        <v>26030791.620000001</v>
      </c>
      <c r="G39" s="9">
        <f t="shared" si="4"/>
        <v>-3017917.2399999946</v>
      </c>
      <c r="H39" s="15">
        <f t="shared" si="7"/>
        <v>97.328250306715191</v>
      </c>
      <c r="I39" s="9">
        <f t="shared" si="5"/>
        <v>-13534768.819999997</v>
      </c>
      <c r="J39" s="15">
        <f t="shared" si="6"/>
        <v>65.791540244892843</v>
      </c>
    </row>
    <row r="40" spans="1:10" ht="31.5" outlineLevel="1" x14ac:dyDescent="0.2">
      <c r="A40" s="8" t="s">
        <v>46</v>
      </c>
      <c r="B40" s="17" t="s">
        <v>47</v>
      </c>
      <c r="C40" s="23">
        <v>27299545</v>
      </c>
      <c r="D40" s="23">
        <v>11223504.039999999</v>
      </c>
      <c r="E40" s="27">
        <v>27604600</v>
      </c>
      <c r="F40" s="27">
        <v>6920890.4100000001</v>
      </c>
      <c r="G40" s="9">
        <f t="shared" si="4"/>
        <v>305055</v>
      </c>
      <c r="H40" s="15">
        <f t="shared" si="7"/>
        <v>101.11743620635436</v>
      </c>
      <c r="I40" s="9">
        <f t="shared" si="5"/>
        <v>-4302613.629999999</v>
      </c>
      <c r="J40" s="15">
        <f t="shared" si="6"/>
        <v>61.664257306223604</v>
      </c>
    </row>
    <row r="41" spans="1:10" ht="15.75" outlineLevel="1" x14ac:dyDescent="0.2">
      <c r="A41" s="5" t="s">
        <v>80</v>
      </c>
      <c r="B41" s="6" t="s">
        <v>81</v>
      </c>
      <c r="C41" s="22">
        <f>C42</f>
        <v>1313928.46</v>
      </c>
      <c r="D41" s="22">
        <f>D42</f>
        <v>0</v>
      </c>
      <c r="E41" s="22">
        <f>E42</f>
        <v>75000</v>
      </c>
      <c r="F41" s="22">
        <f>F42</f>
        <v>0</v>
      </c>
      <c r="G41" s="9">
        <f t="shared" si="4"/>
        <v>-1238928.46</v>
      </c>
      <c r="H41" s="15">
        <f t="shared" si="7"/>
        <v>5.7080733299589239</v>
      </c>
      <c r="I41" s="9">
        <f t="shared" si="5"/>
        <v>0</v>
      </c>
      <c r="J41" s="15" t="e">
        <f t="shared" si="6"/>
        <v>#DIV/0!</v>
      </c>
    </row>
    <row r="42" spans="1:10" ht="31.5" outlineLevel="1" x14ac:dyDescent="0.2">
      <c r="A42" s="8" t="s">
        <v>82</v>
      </c>
      <c r="B42" s="17" t="s">
        <v>91</v>
      </c>
      <c r="C42" s="21">
        <v>1313928.46</v>
      </c>
      <c r="D42" s="21">
        <v>0</v>
      </c>
      <c r="E42" s="27">
        <v>75000</v>
      </c>
      <c r="F42" s="27">
        <v>0</v>
      </c>
      <c r="G42" s="9">
        <f t="shared" si="4"/>
        <v>-1238928.46</v>
      </c>
      <c r="H42" s="15">
        <f t="shared" si="7"/>
        <v>5.7080733299589239</v>
      </c>
      <c r="I42" s="9">
        <f t="shared" si="5"/>
        <v>0</v>
      </c>
      <c r="J42" s="15" t="e">
        <f t="shared" si="6"/>
        <v>#DIV/0!</v>
      </c>
    </row>
    <row r="43" spans="1:10" ht="15.75" x14ac:dyDescent="0.2">
      <c r="A43" s="5" t="s">
        <v>48</v>
      </c>
      <c r="B43" s="6" t="s">
        <v>49</v>
      </c>
      <c r="C43" s="22">
        <f>C44+C45+C46</f>
        <v>38224636.609999999</v>
      </c>
      <c r="D43" s="22">
        <f>D44+D45+D46</f>
        <v>5164262.29</v>
      </c>
      <c r="E43" s="22">
        <f>E44+E45+E46</f>
        <v>37496118.200000003</v>
      </c>
      <c r="F43" s="22">
        <f>F44+F45+F46</f>
        <v>7245424.8399999999</v>
      </c>
      <c r="G43" s="7">
        <f>E43-C43</f>
        <v>-728518.40999999642</v>
      </c>
      <c r="H43" s="14">
        <f>E43/C43*100</f>
        <v>98.094112921378539</v>
      </c>
      <c r="I43" s="7">
        <f t="shared" si="5"/>
        <v>2081162.5499999998</v>
      </c>
      <c r="J43" s="14">
        <f t="shared" si="6"/>
        <v>140.2993193051006</v>
      </c>
    </row>
    <row r="44" spans="1:10" ht="15.75" outlineLevel="1" x14ac:dyDescent="0.2">
      <c r="A44" s="8" t="s">
        <v>50</v>
      </c>
      <c r="B44" s="17" t="s">
        <v>51</v>
      </c>
      <c r="C44" s="23">
        <v>5708277.7199999997</v>
      </c>
      <c r="D44" s="23">
        <v>1427069.43</v>
      </c>
      <c r="E44" s="27">
        <v>5485003.3200000003</v>
      </c>
      <c r="F44" s="27">
        <v>941592.3</v>
      </c>
      <c r="G44" s="9">
        <f>E44-C44</f>
        <v>-223274.39999999944</v>
      </c>
      <c r="H44" s="15">
        <f t="shared" si="7"/>
        <v>96.088585542751076</v>
      </c>
      <c r="I44" s="9">
        <f t="shared" si="5"/>
        <v>-485477.12999999989</v>
      </c>
      <c r="J44" s="15">
        <f t="shared" si="6"/>
        <v>65.980833182026757</v>
      </c>
    </row>
    <row r="45" spans="1:10" ht="31.5" outlineLevel="1" x14ac:dyDescent="0.2">
      <c r="A45" s="8" t="s">
        <v>52</v>
      </c>
      <c r="B45" s="17" t="s">
        <v>53</v>
      </c>
      <c r="C45" s="23">
        <v>14537100</v>
      </c>
      <c r="D45" s="23">
        <v>3737192.86</v>
      </c>
      <c r="E45" s="27">
        <v>14836800</v>
      </c>
      <c r="F45" s="27">
        <v>3644182.54</v>
      </c>
      <c r="G45" s="9">
        <f t="shared" si="4"/>
        <v>299700</v>
      </c>
      <c r="H45" s="15">
        <f t="shared" si="7"/>
        <v>102.06162164393173</v>
      </c>
      <c r="I45" s="9">
        <f t="shared" si="5"/>
        <v>-93010.319999999832</v>
      </c>
      <c r="J45" s="15">
        <f t="shared" si="6"/>
        <v>97.511225042852089</v>
      </c>
    </row>
    <row r="46" spans="1:10" ht="15.75" outlineLevel="1" x14ac:dyDescent="0.2">
      <c r="A46" s="8" t="s">
        <v>54</v>
      </c>
      <c r="B46" s="17" t="s">
        <v>55</v>
      </c>
      <c r="C46" s="23">
        <v>17979258.890000001</v>
      </c>
      <c r="D46" s="23">
        <v>0</v>
      </c>
      <c r="E46" s="27">
        <v>17174314.879999999</v>
      </c>
      <c r="F46" s="27">
        <v>2659650</v>
      </c>
      <c r="G46" s="9">
        <f t="shared" si="4"/>
        <v>-804944.01000000164</v>
      </c>
      <c r="H46" s="15">
        <f t="shared" si="7"/>
        <v>95.52292997767718</v>
      </c>
      <c r="I46" s="9">
        <f t="shared" si="5"/>
        <v>2659650</v>
      </c>
      <c r="J46" s="15" t="e">
        <f t="shared" si="6"/>
        <v>#DIV/0!</v>
      </c>
    </row>
    <row r="47" spans="1:10" ht="31.5" outlineLevel="1" x14ac:dyDescent="0.2">
      <c r="A47" s="5" t="s">
        <v>95</v>
      </c>
      <c r="B47" s="6" t="s">
        <v>93</v>
      </c>
      <c r="C47" s="22">
        <f t="shared" ref="C47:F47" si="18">C48</f>
        <v>100000</v>
      </c>
      <c r="D47" s="22">
        <f t="shared" si="18"/>
        <v>10000</v>
      </c>
      <c r="E47" s="22">
        <f t="shared" si="18"/>
        <v>100000</v>
      </c>
      <c r="F47" s="22">
        <f t="shared" si="18"/>
        <v>100000</v>
      </c>
      <c r="G47" s="9">
        <f t="shared" si="4"/>
        <v>0</v>
      </c>
      <c r="H47" s="15">
        <f t="shared" si="7"/>
        <v>100</v>
      </c>
      <c r="I47" s="9">
        <f t="shared" si="5"/>
        <v>90000</v>
      </c>
      <c r="J47" s="15">
        <f t="shared" si="6"/>
        <v>1000</v>
      </c>
    </row>
    <row r="48" spans="1:10" ht="15.75" outlineLevel="1" x14ac:dyDescent="0.2">
      <c r="A48" s="8" t="s">
        <v>92</v>
      </c>
      <c r="B48" s="17" t="s">
        <v>94</v>
      </c>
      <c r="C48" s="21">
        <v>100000</v>
      </c>
      <c r="D48" s="21">
        <v>10000</v>
      </c>
      <c r="E48" s="27">
        <v>100000</v>
      </c>
      <c r="F48" s="27">
        <v>100000</v>
      </c>
      <c r="G48" s="9">
        <f t="shared" si="4"/>
        <v>0</v>
      </c>
      <c r="H48" s="15">
        <f t="shared" si="7"/>
        <v>100</v>
      </c>
      <c r="I48" s="9">
        <f t="shared" si="5"/>
        <v>90000</v>
      </c>
      <c r="J48" s="15">
        <f t="shared" si="6"/>
        <v>1000</v>
      </c>
    </row>
    <row r="49" spans="1:10" ht="57" customHeight="1" x14ac:dyDescent="0.2">
      <c r="A49" s="5" t="s">
        <v>56</v>
      </c>
      <c r="B49" s="6" t="s">
        <v>57</v>
      </c>
      <c r="C49" s="22">
        <f>C50</f>
        <v>426900</v>
      </c>
      <c r="D49" s="22">
        <f>D50</f>
        <v>120150.88</v>
      </c>
      <c r="E49" s="22">
        <f>E50</f>
        <v>225250</v>
      </c>
      <c r="F49" s="22">
        <f>F50</f>
        <v>69773.98</v>
      </c>
      <c r="G49" s="7">
        <f t="shared" si="4"/>
        <v>-201650</v>
      </c>
      <c r="H49" s="14">
        <f t="shared" si="7"/>
        <v>52.764113375497779</v>
      </c>
      <c r="I49" s="7">
        <f t="shared" si="5"/>
        <v>-50376.900000000009</v>
      </c>
      <c r="J49" s="14">
        <f t="shared" si="6"/>
        <v>58.071967512847181</v>
      </c>
    </row>
    <row r="50" spans="1:10" ht="47.25" outlineLevel="1" x14ac:dyDescent="0.2">
      <c r="A50" s="8" t="s">
        <v>58</v>
      </c>
      <c r="B50" s="17" t="s">
        <v>59</v>
      </c>
      <c r="C50" s="23">
        <v>426900</v>
      </c>
      <c r="D50" s="23">
        <v>120150.88</v>
      </c>
      <c r="E50" s="27">
        <v>225250</v>
      </c>
      <c r="F50" s="27">
        <v>69773.98</v>
      </c>
      <c r="G50" s="9">
        <f t="shared" si="4"/>
        <v>-201650</v>
      </c>
      <c r="H50" s="15">
        <f t="shared" si="7"/>
        <v>52.764113375497779</v>
      </c>
      <c r="I50" s="9">
        <f t="shared" si="5"/>
        <v>-50376.900000000009</v>
      </c>
      <c r="J50" s="15">
        <f t="shared" si="6"/>
        <v>58.071967512847181</v>
      </c>
    </row>
    <row r="51" spans="1:10" ht="110.25" outlineLevel="1" x14ac:dyDescent="0.2">
      <c r="A51" s="5" t="s">
        <v>86</v>
      </c>
      <c r="B51" s="6" t="s">
        <v>83</v>
      </c>
      <c r="C51" s="22">
        <f>SUM(C52:C53)</f>
        <v>45060600</v>
      </c>
      <c r="D51" s="22">
        <f t="shared" ref="D51:F51" si="19">SUM(D52:D53)</f>
        <v>11729193</v>
      </c>
      <c r="E51" s="22">
        <f t="shared" si="19"/>
        <v>45527900</v>
      </c>
      <c r="F51" s="22">
        <f t="shared" si="19"/>
        <v>12176280</v>
      </c>
      <c r="G51" s="9">
        <f t="shared" si="4"/>
        <v>467300</v>
      </c>
      <c r="H51" s="15">
        <f t="shared" si="7"/>
        <v>101.0370478866238</v>
      </c>
      <c r="I51" s="9">
        <f t="shared" si="5"/>
        <v>447087</v>
      </c>
      <c r="J51" s="15">
        <f t="shared" si="6"/>
        <v>103.81174561625851</v>
      </c>
    </row>
    <row r="52" spans="1:10" ht="78.75" outlineLevel="1" x14ac:dyDescent="0.2">
      <c r="A52" s="8" t="s">
        <v>84</v>
      </c>
      <c r="B52" s="17" t="s">
        <v>85</v>
      </c>
      <c r="C52" s="23">
        <v>4560600</v>
      </c>
      <c r="D52" s="23">
        <v>1399300</v>
      </c>
      <c r="E52" s="27">
        <v>5528100</v>
      </c>
      <c r="F52" s="27">
        <v>1635700</v>
      </c>
      <c r="G52" s="9">
        <f t="shared" si="4"/>
        <v>967500</v>
      </c>
      <c r="H52" s="15">
        <f t="shared" si="7"/>
        <v>121.21431390606499</v>
      </c>
      <c r="I52" s="9">
        <f t="shared" si="5"/>
        <v>236400</v>
      </c>
      <c r="J52" s="15">
        <f t="shared" si="6"/>
        <v>116.89416136639747</v>
      </c>
    </row>
    <row r="53" spans="1:10" ht="31.5" outlineLevel="1" x14ac:dyDescent="0.2">
      <c r="A53" s="8" t="s">
        <v>87</v>
      </c>
      <c r="B53" s="17" t="s">
        <v>88</v>
      </c>
      <c r="C53" s="23">
        <v>40500000</v>
      </c>
      <c r="D53" s="23">
        <v>10329893</v>
      </c>
      <c r="E53" s="27">
        <v>39999800</v>
      </c>
      <c r="F53" s="27">
        <v>10540580</v>
      </c>
      <c r="G53" s="9">
        <f>E53-C53</f>
        <v>-500200</v>
      </c>
      <c r="H53" s="15">
        <f>E53/C53*100</f>
        <v>98.764938271604947</v>
      </c>
      <c r="I53" s="9">
        <f>F53-D53</f>
        <v>210687</v>
      </c>
      <c r="J53" s="15">
        <f>F53/D53*100</f>
        <v>102.0395855019989</v>
      </c>
    </row>
    <row r="54" spans="1:10" ht="15.75" x14ac:dyDescent="0.25">
      <c r="A54" s="10" t="s">
        <v>73</v>
      </c>
      <c r="B54" s="11"/>
      <c r="C54" s="26">
        <f>C49+C43+C41+C38+C32+C27+C21+C18+C16+C8+C51+C47</f>
        <v>1001249998.8899999</v>
      </c>
      <c r="D54" s="26">
        <f>D49+D43+D41+D38+D32+D27+D21+D18+D16+D8+D51+D47</f>
        <v>222980978.94000003</v>
      </c>
      <c r="E54" s="26">
        <f>E49+E43+E41+E38+E32+E27+E21+E18+E16+E8+E51+E47</f>
        <v>976596003.66999984</v>
      </c>
      <c r="F54" s="26">
        <f>F49+F43+F41+F38+F32+F27+F21+F18+F16+F8+F51+F47</f>
        <v>209505963.47999999</v>
      </c>
      <c r="G54" s="24">
        <f t="shared" si="4"/>
        <v>-24653995.220000029</v>
      </c>
      <c r="H54" s="16">
        <f t="shared" si="7"/>
        <v>97.537678377295194</v>
      </c>
      <c r="I54" s="12">
        <f t="shared" si="5"/>
        <v>-13475015.460000038</v>
      </c>
      <c r="J54" s="16">
        <f t="shared" si="6"/>
        <v>93.956876714750663</v>
      </c>
    </row>
  </sheetData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ageMargins left="0.59055118110236227" right="0.59055118110236227" top="0.78740157480314965" bottom="0.59055118110236227" header="0" footer="0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Чоп_ЕА</cp:lastModifiedBy>
  <cp:lastPrinted>2017-04-18T05:56:54Z</cp:lastPrinted>
  <dcterms:created xsi:type="dcterms:W3CDTF">2017-04-12T06:24:55Z</dcterms:created>
  <dcterms:modified xsi:type="dcterms:W3CDTF">2021-04-14T09:01:09Z</dcterms:modified>
</cp:coreProperties>
</file>