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LAST_CELL" localSheetId="0">Бюджет!$I$61</definedName>
    <definedName name="_xlnm.Print_Titles" localSheetId="0">Бюджет!$6:$12</definedName>
  </definedNames>
  <calcPr calcId="124519"/>
</workbook>
</file>

<file path=xl/calcChain.xml><?xml version="1.0" encoding="utf-8"?>
<calcChain xmlns="http://schemas.openxmlformats.org/spreadsheetml/2006/main">
  <c r="G13" i="1"/>
  <c r="F13"/>
  <c r="E13"/>
  <c r="D13"/>
  <c r="K14"/>
  <c r="J14"/>
  <c r="I14"/>
  <c r="H14"/>
  <c r="G54"/>
  <c r="F54"/>
  <c r="E54"/>
  <c r="D54"/>
  <c r="E52"/>
  <c r="D52"/>
  <c r="E50"/>
  <c r="D50"/>
  <c r="E46"/>
  <c r="D46"/>
  <c r="E44"/>
  <c r="D44"/>
  <c r="E41"/>
  <c r="D41"/>
  <c r="E35"/>
  <c r="D35"/>
  <c r="E30"/>
  <c r="D30"/>
  <c r="E24"/>
  <c r="D24"/>
  <c r="E21"/>
  <c r="D21"/>
  <c r="K56"/>
  <c r="J56"/>
  <c r="I56"/>
  <c r="H56"/>
  <c r="K55"/>
  <c r="J55"/>
  <c r="I55"/>
  <c r="H55"/>
  <c r="K53"/>
  <c r="J53"/>
  <c r="I53"/>
  <c r="H53"/>
  <c r="G52"/>
  <c r="F52"/>
  <c r="K51"/>
  <c r="J51"/>
  <c r="I51"/>
  <c r="H51"/>
  <c r="G50"/>
  <c r="F50"/>
  <c r="K49"/>
  <c r="J49"/>
  <c r="I49"/>
  <c r="H49"/>
  <c r="K48"/>
  <c r="J48"/>
  <c r="I48"/>
  <c r="H48"/>
  <c r="K47"/>
  <c r="J47"/>
  <c r="I47"/>
  <c r="H47"/>
  <c r="G46"/>
  <c r="F46"/>
  <c r="K45"/>
  <c r="J45"/>
  <c r="I45"/>
  <c r="H45"/>
  <c r="G44"/>
  <c r="F44"/>
  <c r="K43"/>
  <c r="J43"/>
  <c r="I43"/>
  <c r="H43"/>
  <c r="K42"/>
  <c r="J42"/>
  <c r="I42"/>
  <c r="H42"/>
  <c r="G41"/>
  <c r="F41"/>
  <c r="K40"/>
  <c r="J40"/>
  <c r="I40"/>
  <c r="H40"/>
  <c r="J39"/>
  <c r="H39"/>
  <c r="J38"/>
  <c r="H38"/>
  <c r="K37"/>
  <c r="J37"/>
  <c r="I37"/>
  <c r="H37"/>
  <c r="K36"/>
  <c r="J36"/>
  <c r="I36"/>
  <c r="H36"/>
  <c r="G35"/>
  <c r="F35"/>
  <c r="K34"/>
  <c r="J34"/>
  <c r="I34"/>
  <c r="H34"/>
  <c r="K33"/>
  <c r="J33"/>
  <c r="I33"/>
  <c r="H33"/>
  <c r="K32"/>
  <c r="J32"/>
  <c r="I32"/>
  <c r="H32"/>
  <c r="K31"/>
  <c r="J31"/>
  <c r="I31"/>
  <c r="H31"/>
  <c r="G30"/>
  <c r="F30"/>
  <c r="I30" s="1"/>
  <c r="K29"/>
  <c r="J29"/>
  <c r="I29"/>
  <c r="H29"/>
  <c r="K28"/>
  <c r="J28"/>
  <c r="I28"/>
  <c r="H28"/>
  <c r="K27"/>
  <c r="J27"/>
  <c r="I27"/>
  <c r="H27"/>
  <c r="J26"/>
  <c r="I26"/>
  <c r="H26"/>
  <c r="K25"/>
  <c r="J25"/>
  <c r="I25"/>
  <c r="H25"/>
  <c r="G24"/>
  <c r="F24"/>
  <c r="J23"/>
  <c r="H23"/>
  <c r="K22"/>
  <c r="J22"/>
  <c r="I22"/>
  <c r="H22"/>
  <c r="G21"/>
  <c r="F21"/>
  <c r="K20"/>
  <c r="J20"/>
  <c r="I20"/>
  <c r="H20"/>
  <c r="J19"/>
  <c r="I19"/>
  <c r="H19"/>
  <c r="J18"/>
  <c r="H18"/>
  <c r="K17"/>
  <c r="J17"/>
  <c r="I17"/>
  <c r="H17"/>
  <c r="K16"/>
  <c r="J16"/>
  <c r="I16"/>
  <c r="H16"/>
  <c r="K15"/>
  <c r="J15"/>
  <c r="I15"/>
  <c r="H15"/>
  <c r="F57" l="1"/>
  <c r="D57"/>
  <c r="G57"/>
  <c r="E57"/>
  <c r="H13"/>
  <c r="K21"/>
  <c r="K24"/>
  <c r="H30"/>
  <c r="H35"/>
  <c r="I35"/>
  <c r="J41"/>
  <c r="J44"/>
  <c r="J46"/>
  <c r="J50"/>
  <c r="J52"/>
  <c r="H54"/>
  <c r="I54"/>
  <c r="J13"/>
  <c r="I21"/>
  <c r="I24"/>
  <c r="J30"/>
  <c r="J35"/>
  <c r="H41"/>
  <c r="H44"/>
  <c r="H46"/>
  <c r="H50"/>
  <c r="I52"/>
  <c r="J54"/>
  <c r="I13"/>
  <c r="K13"/>
  <c r="H21"/>
  <c r="J21"/>
  <c r="H24"/>
  <c r="J24"/>
  <c r="K30"/>
  <c r="K35"/>
  <c r="I41"/>
  <c r="K41"/>
  <c r="I44"/>
  <c r="K44"/>
  <c r="I46"/>
  <c r="K46"/>
  <c r="I50"/>
  <c r="K50"/>
  <c r="K52"/>
  <c r="K54"/>
  <c r="H52"/>
  <c r="I57" l="1"/>
  <c r="H57"/>
  <c r="J57"/>
  <c r="K57"/>
</calcChain>
</file>

<file path=xl/sharedStrings.xml><?xml version="1.0" encoding="utf-8"?>
<sst xmlns="http://schemas.openxmlformats.org/spreadsheetml/2006/main" count="151" uniqueCount="75">
  <si>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</si>
  <si>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</si>
  <si>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</si>
  <si>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</si>
  <si>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</si>
  <si>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</si>
  <si>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</si>
  <si>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</si>
  <si>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</si>
  <si>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</si>
  <si>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</si>
  <si>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</si>
  <si>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</si>
  <si>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</si>
  <si>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</si>
  <si>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</si>
  <si>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</si>
  <si>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</si>
  <si>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</si>
  <si>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</si>
  <si>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</si>
  <si>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</si>
  <si>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</si>
  <si>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</si>
  <si>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</si>
  <si>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</si>
  <si>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</si>
  <si>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</si>
  <si>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</si>
  <si>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</si>
  <si>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</si>
  <si>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</si>
  <si>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</si>
  <si>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</si>
  <si>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</si>
  <si>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</si>
  <si>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рублей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</si>
  <si>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</si>
  <si>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</si>
  <si>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</si>
  <si>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</si>
  <si>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</si>
  <si>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</si>
  <si>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</si>
  <si>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пожарной безопасности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</si>
  <si>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</si>
  <si>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</si>
  <si>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</si>
  <si>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</si>
  <si>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</si>
  <si>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</si>
  <si>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</si>
  <si>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</si>
  <si>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</si>
  <si>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</si>
  <si>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</si>
  <si>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</si>
  <si>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</si>
  <si>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</si>
  <si>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</si>
  <si>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</si>
  <si>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</si>
  <si>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</si>
  <si>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</si>
  <si>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</si>
  <si>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</si>
  <si>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Кассовое
исполнение</t>
  </si>
  <si>
    <t>Сводная бюджетная роспись</t>
  </si>
  <si>
    <t>Кассовое исполнение</t>
  </si>
  <si>
    <t>Отклонение 2021 года от 2020 года 
(+увеличение; - уменьшение)</t>
  </si>
  <si>
    <t xml:space="preserve"> 2021 год 
(по состоянию на 01.07.2021)</t>
  </si>
  <si>
    <t xml:space="preserve"> 2020 год 
(по состоянию на 01.07.2020)</t>
  </si>
  <si>
    <t xml:space="preserve">ИНФОРМАЦИЯ О РАСХОДАХ БЮДЖЕТА МО МР "УСТЬ-ЦИЛЕМСКИЙ" ПО РАЗДЕЛАМ И ПОДРАЗДЕЛАМ КЛАССИФИКАЦИИ РАСХОДОВ БЮДЖЕТОВ ЗА 3 КВАРТАЛ 2021 ГОДА В СРАВНЕНИИ С 3 КВАРТАЛОМ 2020 ГОДА
</t>
  </si>
  <si>
    <t>Сводная бюджетная роспись на 01.10.2020г.</t>
  </si>
  <si>
    <t>Сводная бюджетная роспись на 01.10.2021г.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</si>
</sst>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5AB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7">
    <xf numFmtId="0" fontId="0" fillId="0" borderId="0"/>
    <xf numFmtId="4" fontId="6" fillId="0" borderId="2">
      <alignment horizontal="right" vertical="top" shrinkToFit="1"/>
    </xf>
    <xf numFmtId="4" fontId="6" fillId="0" borderId="3">
      <alignment horizontal="right" vertical="top" shrinkToFit="1"/>
    </xf>
    <xf numFmtId="49" fontId="7" fillId="0" borderId="13">
      <alignment horizontal="center" vertical="top" shrinkToFit="1"/>
    </xf>
    <xf numFmtId="0" fontId="8" fillId="2" borderId="14"/>
    <xf numFmtId="4" fontId="8" fillId="2" borderId="15">
      <alignment horizontal="right" shrinkToFit="1"/>
    </xf>
    <xf numFmtId="4" fontId="8" fillId="2" borderId="16">
      <alignment horizontal="right" shrinkToFit="1"/>
    </xf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4" fontId="5" fillId="0" borderId="1" xfId="1" applyNumberFormat="1" applyFont="1" applyBorder="1" applyAlignment="1" applyProtection="1">
      <alignment horizontal="center" vertical="center" shrinkToFit="1"/>
    </xf>
    <xf numFmtId="4" fontId="5" fillId="0" borderId="1" xfId="2" applyNumberFormat="1" applyFont="1" applyBorder="1" applyAlignment="1" applyProtection="1">
      <alignment horizontal="center" vertical="center" shrinkToFi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7">
    <cellStyle name="ex58" xfId="5"/>
    <cellStyle name="ex59" xfId="6"/>
    <cellStyle name="ex60" xfId="3"/>
    <cellStyle name="ex61" xfId="1"/>
    <cellStyle name="ex62" xfId="2"/>
    <cellStyle name="xl_total_left" xf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0"/>
  <sheetViews>
    <sheetView showGridLines="0" tabSelected="1" workbookViewId="0">
      <selection activeCell="D55" sqref="D55:E56"/>
    </sheetView>
  </sheetViews>
  <sheetFormatPr defaultRowHeight="13.2" outlineLevelRow="1"/>
  <cols>
    <col min="1" max="1" width="46.109375" customWidth="1"/>
    <col min="2" max="3" width="6.5546875" customWidth="1"/>
    <col min="4" max="4" width="17.33203125" bestFit="1" customWidth="1"/>
    <col min="5" max="5" width="16" customWidth="1"/>
    <col min="6" max="6" width="17.88671875" customWidth="1"/>
    <col min="7" max="7" width="15.88671875" customWidth="1"/>
    <col min="8" max="8" width="16.5546875" customWidth="1"/>
    <col min="9" max="9" width="11.33203125" customWidth="1"/>
    <col min="10" max="10" width="16.33203125" bestFit="1" customWidth="1"/>
    <col min="11" max="11" width="12.6640625" customWidth="1"/>
  </cols>
  <sheetData>
    <row r="1" spans="1:11" ht="15.6">
      <c r="A1" s="2"/>
      <c r="B1" s="1"/>
      <c r="C1" s="1"/>
      <c r="D1" s="1"/>
      <c r="E1" s="1"/>
      <c r="F1" s="1"/>
      <c r="G1" s="1"/>
      <c r="H1" s="30"/>
      <c r="I1" s="30"/>
      <c r="J1" s="30"/>
      <c r="K1" s="30"/>
    </row>
    <row r="2" spans="1:11" ht="15.75" customHeight="1">
      <c r="A2" s="29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6">
      <c r="A5" s="1"/>
      <c r="B5" s="1"/>
      <c r="C5" s="1"/>
      <c r="D5" s="1"/>
      <c r="E5" s="1"/>
      <c r="F5" s="1"/>
      <c r="G5" s="1"/>
      <c r="H5" s="1"/>
      <c r="I5" s="1"/>
      <c r="K5" s="9" t="s">
        <v>36</v>
      </c>
    </row>
    <row r="6" spans="1:11" ht="15.6">
      <c r="A6" s="31" t="s">
        <v>33</v>
      </c>
      <c r="B6" s="33" t="s">
        <v>48</v>
      </c>
      <c r="C6" s="33" t="s">
        <v>49</v>
      </c>
      <c r="D6" s="31" t="s">
        <v>71</v>
      </c>
      <c r="E6" s="31"/>
      <c r="F6" s="31" t="s">
        <v>70</v>
      </c>
      <c r="G6" s="31"/>
      <c r="H6" s="31" t="s">
        <v>69</v>
      </c>
      <c r="I6" s="31"/>
      <c r="J6" s="31"/>
      <c r="K6" s="31"/>
    </row>
    <row r="7" spans="1:11">
      <c r="A7" s="31"/>
      <c r="B7" s="34"/>
      <c r="C7" s="34"/>
      <c r="D7" s="32" t="s">
        <v>73</v>
      </c>
      <c r="E7" s="32" t="s">
        <v>66</v>
      </c>
      <c r="F7" s="32" t="s">
        <v>74</v>
      </c>
      <c r="G7" s="32" t="s">
        <v>66</v>
      </c>
      <c r="H7" s="23" t="s">
        <v>67</v>
      </c>
      <c r="I7" s="24"/>
      <c r="J7" s="23" t="s">
        <v>68</v>
      </c>
      <c r="K7" s="24"/>
    </row>
    <row r="8" spans="1:11">
      <c r="A8" s="31"/>
      <c r="B8" s="34"/>
      <c r="C8" s="34"/>
      <c r="D8" s="32"/>
      <c r="E8" s="32"/>
      <c r="F8" s="32"/>
      <c r="G8" s="32"/>
      <c r="H8" s="25"/>
      <c r="I8" s="26"/>
      <c r="J8" s="25"/>
      <c r="K8" s="26"/>
    </row>
    <row r="9" spans="1:11">
      <c r="A9" s="31"/>
      <c r="B9" s="34"/>
      <c r="C9" s="34"/>
      <c r="D9" s="32"/>
      <c r="E9" s="32"/>
      <c r="F9" s="32"/>
      <c r="G9" s="32"/>
      <c r="H9" s="25"/>
      <c r="I9" s="26"/>
      <c r="J9" s="25"/>
      <c r="K9" s="26"/>
    </row>
    <row r="10" spans="1:11">
      <c r="A10" s="31"/>
      <c r="B10" s="34"/>
      <c r="C10" s="34"/>
      <c r="D10" s="32"/>
      <c r="E10" s="32"/>
      <c r="F10" s="32"/>
      <c r="G10" s="32"/>
      <c r="H10" s="27"/>
      <c r="I10" s="28"/>
      <c r="J10" s="27"/>
      <c r="K10" s="28"/>
    </row>
    <row r="11" spans="1:11" ht="15.6">
      <c r="A11" s="31"/>
      <c r="B11" s="35"/>
      <c r="C11" s="35"/>
      <c r="D11" s="32"/>
      <c r="E11" s="32"/>
      <c r="F11" s="32"/>
      <c r="G11" s="32"/>
      <c r="H11" s="22" t="s">
        <v>34</v>
      </c>
      <c r="I11" s="22" t="s">
        <v>35</v>
      </c>
      <c r="J11" s="22" t="s">
        <v>34</v>
      </c>
      <c r="K11" s="22" t="s">
        <v>35</v>
      </c>
    </row>
    <row r="12" spans="1:11" ht="15.6">
      <c r="A12" s="3">
        <v>1</v>
      </c>
      <c r="B12" s="3">
        <v>2</v>
      </c>
      <c r="C12" s="3">
        <v>2</v>
      </c>
      <c r="D12" s="3">
        <v>5</v>
      </c>
      <c r="E12" s="3">
        <v>6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</row>
    <row r="13" spans="1:11" ht="15.6">
      <c r="A13" s="4" t="s">
        <v>0</v>
      </c>
      <c r="B13" s="5" t="s">
        <v>50</v>
      </c>
      <c r="C13" s="5" t="s">
        <v>51</v>
      </c>
      <c r="D13" s="12">
        <f>SUM(D14:D20)</f>
        <v>89763688.549999997</v>
      </c>
      <c r="E13" s="12">
        <f t="shared" ref="E13:G13" si="0">SUM(E14:E20)</f>
        <v>66532687.960000001</v>
      </c>
      <c r="F13" s="12">
        <f t="shared" si="0"/>
        <v>98073497.49000001</v>
      </c>
      <c r="G13" s="12">
        <f t="shared" si="0"/>
        <v>71296669.220000014</v>
      </c>
      <c r="H13" s="12">
        <f>F13-D13</f>
        <v>8309808.9400000125</v>
      </c>
      <c r="I13" s="18">
        <f>F13/D13*100</f>
        <v>109.25742811400994</v>
      </c>
      <c r="J13" s="12">
        <f>G13-E13</f>
        <v>4763981.2600000128</v>
      </c>
      <c r="K13" s="18">
        <f>G13/E13*100</f>
        <v>107.16036193046064</v>
      </c>
    </row>
    <row r="14" spans="1:11" ht="46.8" outlineLevel="1">
      <c r="A14" s="6" t="s">
        <v>52</v>
      </c>
      <c r="B14" s="17" t="s">
        <v>50</v>
      </c>
      <c r="C14" s="17" t="s">
        <v>53</v>
      </c>
      <c r="D14" s="15">
        <v>0</v>
      </c>
      <c r="E14" s="16">
        <v>0</v>
      </c>
      <c r="F14" s="15">
        <v>2644359.48</v>
      </c>
      <c r="G14" s="16">
        <v>2480667.5699999998</v>
      </c>
      <c r="H14" s="19">
        <f t="shared" ref="H14" si="1">F14-D14</f>
        <v>2644359.48</v>
      </c>
      <c r="I14" s="20" t="e">
        <f>F14/D14*100</f>
        <v>#DIV/0!</v>
      </c>
      <c r="J14" s="19">
        <f t="shared" ref="J14" si="2">G14-E14</f>
        <v>2480667.5699999998</v>
      </c>
      <c r="K14" s="20" t="e">
        <f t="shared" ref="K14" si="3">G14/E14*100</f>
        <v>#DIV/0!</v>
      </c>
    </row>
    <row r="15" spans="1:11" ht="62.4" outlineLevel="1">
      <c r="A15" s="6" t="s">
        <v>1</v>
      </c>
      <c r="B15" s="17" t="s">
        <v>50</v>
      </c>
      <c r="C15" s="17" t="s">
        <v>54</v>
      </c>
      <c r="D15" s="15">
        <v>500000</v>
      </c>
      <c r="E15" s="16">
        <v>376077.72</v>
      </c>
      <c r="F15" s="15">
        <v>500000</v>
      </c>
      <c r="G15" s="16">
        <v>474595.85</v>
      </c>
      <c r="H15" s="19">
        <f t="shared" ref="H15:H45" si="4">F15-D15</f>
        <v>0</v>
      </c>
      <c r="I15" s="20">
        <f>F15/D15*100</f>
        <v>100</v>
      </c>
      <c r="J15" s="19">
        <f t="shared" ref="J15:J23" si="5">G15-E15</f>
        <v>98518.13</v>
      </c>
      <c r="K15" s="20">
        <f t="shared" ref="K15:K17" si="6">G15/E15*100</f>
        <v>126.19621550566728</v>
      </c>
    </row>
    <row r="16" spans="1:11" ht="78" outlineLevel="1">
      <c r="A16" s="6" t="s">
        <v>2</v>
      </c>
      <c r="B16" s="17" t="s">
        <v>50</v>
      </c>
      <c r="C16" s="17" t="s">
        <v>55</v>
      </c>
      <c r="D16" s="15">
        <v>52561209.509999998</v>
      </c>
      <c r="E16" s="16">
        <v>43545541.640000001</v>
      </c>
      <c r="F16" s="15">
        <v>52399331.979999997</v>
      </c>
      <c r="G16" s="16">
        <v>44687088.450000003</v>
      </c>
      <c r="H16" s="19">
        <f t="shared" si="4"/>
        <v>-161877.53000000119</v>
      </c>
      <c r="I16" s="20">
        <f t="shared" ref="I16:I17" si="7">F16/D16*100</f>
        <v>99.692020919021644</v>
      </c>
      <c r="J16" s="19">
        <f t="shared" si="5"/>
        <v>1141546.8100000024</v>
      </c>
      <c r="K16" s="20">
        <f t="shared" si="6"/>
        <v>102.62150100103796</v>
      </c>
    </row>
    <row r="17" spans="1:11" ht="62.4" outlineLevel="1">
      <c r="A17" s="6" t="s">
        <v>3</v>
      </c>
      <c r="B17" s="17" t="s">
        <v>50</v>
      </c>
      <c r="C17" s="17" t="s">
        <v>57</v>
      </c>
      <c r="D17" s="15">
        <v>17195338</v>
      </c>
      <c r="E17" s="16">
        <v>12487789.82</v>
      </c>
      <c r="F17" s="15">
        <v>20073263</v>
      </c>
      <c r="G17" s="16">
        <v>14529266.18</v>
      </c>
      <c r="H17" s="19">
        <f t="shared" si="4"/>
        <v>2877925</v>
      </c>
      <c r="I17" s="20">
        <f t="shared" si="7"/>
        <v>116.73665850592761</v>
      </c>
      <c r="J17" s="19">
        <f t="shared" si="5"/>
        <v>2041476.3599999994</v>
      </c>
      <c r="K17" s="20">
        <f t="shared" si="6"/>
        <v>116.34777962654724</v>
      </c>
    </row>
    <row r="18" spans="1:11" ht="31.2" outlineLevel="1">
      <c r="A18" s="6" t="s">
        <v>30</v>
      </c>
      <c r="B18" s="17" t="s">
        <v>50</v>
      </c>
      <c r="C18" s="17" t="s">
        <v>58</v>
      </c>
      <c r="D18" s="15">
        <v>1500000</v>
      </c>
      <c r="E18" s="16">
        <v>1500000</v>
      </c>
      <c r="F18" s="15">
        <v>364148.2</v>
      </c>
      <c r="G18" s="16">
        <v>364148.2</v>
      </c>
      <c r="H18" s="19">
        <f t="shared" si="4"/>
        <v>-1135851.8</v>
      </c>
      <c r="I18" s="20">
        <v>0</v>
      </c>
      <c r="J18" s="19">
        <f t="shared" si="5"/>
        <v>-1135851.8</v>
      </c>
      <c r="K18" s="20">
        <v>0</v>
      </c>
    </row>
    <row r="19" spans="1:11" ht="15.6" outlineLevel="1">
      <c r="A19" s="6" t="s">
        <v>4</v>
      </c>
      <c r="B19" s="17" t="s">
        <v>50</v>
      </c>
      <c r="C19" s="17" t="s">
        <v>60</v>
      </c>
      <c r="D19" s="15">
        <v>206521.9</v>
      </c>
      <c r="E19" s="16">
        <v>0</v>
      </c>
      <c r="F19" s="15">
        <v>393596.37</v>
      </c>
      <c r="G19" s="16">
        <v>0</v>
      </c>
      <c r="H19" s="19">
        <f t="shared" si="4"/>
        <v>187074.47</v>
      </c>
      <c r="I19" s="20">
        <f t="shared" ref="I19:I22" si="8">F19/D19*100</f>
        <v>190.58335701927979</v>
      </c>
      <c r="J19" s="19">
        <f t="shared" si="5"/>
        <v>0</v>
      </c>
      <c r="K19" s="20">
        <v>0</v>
      </c>
    </row>
    <row r="20" spans="1:11" ht="15.6" outlineLevel="1">
      <c r="A20" s="6" t="s">
        <v>5</v>
      </c>
      <c r="B20" s="17" t="s">
        <v>50</v>
      </c>
      <c r="C20" s="17" t="s">
        <v>61</v>
      </c>
      <c r="D20" s="15">
        <v>17800619.140000001</v>
      </c>
      <c r="E20" s="16">
        <v>8623278.7799999993</v>
      </c>
      <c r="F20" s="15">
        <v>21698798.460000001</v>
      </c>
      <c r="G20" s="16">
        <v>8760902.9700000007</v>
      </c>
      <c r="H20" s="19">
        <f t="shared" si="4"/>
        <v>3898179.3200000003</v>
      </c>
      <c r="I20" s="20">
        <f t="shared" si="8"/>
        <v>121.89912209986198</v>
      </c>
      <c r="J20" s="19">
        <f t="shared" si="5"/>
        <v>137624.19000000134</v>
      </c>
      <c r="K20" s="20">
        <f t="shared" ref="K20:K22" si="9">G20/E20*100</f>
        <v>101.59596127541641</v>
      </c>
    </row>
    <row r="21" spans="1:11" ht="46.8">
      <c r="A21" s="4" t="s">
        <v>6</v>
      </c>
      <c r="B21" s="5" t="s">
        <v>54</v>
      </c>
      <c r="C21" s="5" t="s">
        <v>51</v>
      </c>
      <c r="D21" s="13">
        <f>D22+D23</f>
        <v>12627374.699999999</v>
      </c>
      <c r="E21" s="13">
        <f>E22+E23</f>
        <v>9486056.4299999997</v>
      </c>
      <c r="F21" s="13">
        <f>F22+F23</f>
        <v>95000</v>
      </c>
      <c r="G21" s="13">
        <f>G22+G23</f>
        <v>85222</v>
      </c>
      <c r="H21" s="12">
        <f t="shared" si="4"/>
        <v>-12532374.699999999</v>
      </c>
      <c r="I21" s="18">
        <f t="shared" si="8"/>
        <v>0.75233373727319586</v>
      </c>
      <c r="J21" s="12">
        <f t="shared" si="5"/>
        <v>-9400834.4299999997</v>
      </c>
      <c r="K21" s="18">
        <f t="shared" si="9"/>
        <v>0.89839229429926559</v>
      </c>
    </row>
    <row r="22" spans="1:11" ht="46.8" outlineLevel="1">
      <c r="A22" s="6" t="s">
        <v>7</v>
      </c>
      <c r="B22" s="17" t="s">
        <v>54</v>
      </c>
      <c r="C22" s="17" t="s">
        <v>62</v>
      </c>
      <c r="D22" s="15">
        <v>12427374.699999999</v>
      </c>
      <c r="E22" s="16">
        <v>9486056.4299999997</v>
      </c>
      <c r="F22" s="15">
        <v>0</v>
      </c>
      <c r="G22" s="16">
        <v>0</v>
      </c>
      <c r="H22" s="19">
        <f t="shared" si="4"/>
        <v>-12427374.699999999</v>
      </c>
      <c r="I22" s="20">
        <f t="shared" si="8"/>
        <v>0</v>
      </c>
      <c r="J22" s="19">
        <f t="shared" si="5"/>
        <v>-9486056.4299999997</v>
      </c>
      <c r="K22" s="20">
        <f t="shared" si="9"/>
        <v>0</v>
      </c>
    </row>
    <row r="23" spans="1:11" ht="15.6" outlineLevel="1">
      <c r="A23" s="6" t="s">
        <v>44</v>
      </c>
      <c r="B23" s="17" t="s">
        <v>54</v>
      </c>
      <c r="C23" s="17" t="s">
        <v>59</v>
      </c>
      <c r="D23" s="15">
        <v>200000</v>
      </c>
      <c r="E23" s="16">
        <v>0</v>
      </c>
      <c r="F23" s="15">
        <v>95000</v>
      </c>
      <c r="G23" s="16">
        <v>85222</v>
      </c>
      <c r="H23" s="19">
        <f t="shared" si="4"/>
        <v>-105000</v>
      </c>
      <c r="I23" s="20"/>
      <c r="J23" s="19">
        <f t="shared" si="5"/>
        <v>85222</v>
      </c>
      <c r="K23" s="20"/>
    </row>
    <row r="24" spans="1:11" ht="15.6">
      <c r="A24" s="4" t="s">
        <v>8</v>
      </c>
      <c r="B24" s="5" t="s">
        <v>55</v>
      </c>
      <c r="C24" s="5" t="s">
        <v>51</v>
      </c>
      <c r="D24" s="13">
        <f>SUM(D25:D29)</f>
        <v>90998693.230000004</v>
      </c>
      <c r="E24" s="13">
        <f t="shared" ref="E24:G24" si="10">SUM(E25:E29)</f>
        <v>50758579.06000001</v>
      </c>
      <c r="F24" s="13">
        <f>SUM(F25:F29)</f>
        <v>80444130.970000014</v>
      </c>
      <c r="G24" s="13">
        <f t="shared" si="10"/>
        <v>59259450.119999997</v>
      </c>
      <c r="H24" s="12">
        <f t="shared" si="4"/>
        <v>-10554562.25999999</v>
      </c>
      <c r="I24" s="18">
        <f t="shared" ref="I24:I37" si="11">F24/D24*100</f>
        <v>88.401413377087465</v>
      </c>
      <c r="J24" s="12">
        <f>G24-E24</f>
        <v>8500871.0599999875</v>
      </c>
      <c r="K24" s="18">
        <f t="shared" ref="K24:K25" si="12">G24/E24*100</f>
        <v>116.74765373150299</v>
      </c>
    </row>
    <row r="25" spans="1:11" ht="15.6">
      <c r="A25" s="6" t="s">
        <v>38</v>
      </c>
      <c r="B25" s="17" t="s">
        <v>55</v>
      </c>
      <c r="C25" s="17" t="s">
        <v>56</v>
      </c>
      <c r="D25" s="15">
        <v>1093000</v>
      </c>
      <c r="E25" s="16">
        <v>1051000</v>
      </c>
      <c r="F25" s="15">
        <v>160000</v>
      </c>
      <c r="G25" s="16">
        <v>113500</v>
      </c>
      <c r="H25" s="12">
        <f t="shared" si="4"/>
        <v>-933000</v>
      </c>
      <c r="I25" s="18">
        <f t="shared" si="11"/>
        <v>14.63860933211345</v>
      </c>
      <c r="J25" s="12">
        <f t="shared" ref="J25:J55" si="13">G25-E25</f>
        <v>-937500</v>
      </c>
      <c r="K25" s="18">
        <f t="shared" si="12"/>
        <v>10.799238820171265</v>
      </c>
    </row>
    <row r="26" spans="1:11" ht="15.6" outlineLevel="1">
      <c r="A26" s="6" t="s">
        <v>9</v>
      </c>
      <c r="B26" s="17" t="s">
        <v>55</v>
      </c>
      <c r="C26" s="17" t="s">
        <v>64</v>
      </c>
      <c r="D26" s="15">
        <v>42466808.789999999</v>
      </c>
      <c r="E26" s="16">
        <v>23036826.190000001</v>
      </c>
      <c r="F26" s="15">
        <v>31008917.890000001</v>
      </c>
      <c r="G26" s="16">
        <v>26695317.489999998</v>
      </c>
      <c r="H26" s="19">
        <f t="shared" si="4"/>
        <v>-11457890.899999999</v>
      </c>
      <c r="I26" s="20">
        <f t="shared" si="11"/>
        <v>73.019185508711743</v>
      </c>
      <c r="J26" s="19">
        <f t="shared" si="13"/>
        <v>3658491.299999997</v>
      </c>
      <c r="K26" s="20">
        <v>0</v>
      </c>
    </row>
    <row r="27" spans="1:11" ht="15.6" outlineLevel="1">
      <c r="A27" s="6" t="s">
        <v>10</v>
      </c>
      <c r="B27" s="17" t="s">
        <v>55</v>
      </c>
      <c r="C27" s="17" t="s">
        <v>62</v>
      </c>
      <c r="D27" s="15">
        <v>43351899.32</v>
      </c>
      <c r="E27" s="16">
        <v>25269431.539999999</v>
      </c>
      <c r="F27" s="15">
        <v>43640600.380000003</v>
      </c>
      <c r="G27" s="16">
        <v>28538927.289999999</v>
      </c>
      <c r="H27" s="19">
        <f t="shared" si="4"/>
        <v>288701.06000000238</v>
      </c>
      <c r="I27" s="20">
        <f t="shared" si="11"/>
        <v>100.6659478927762</v>
      </c>
      <c r="J27" s="19">
        <f t="shared" si="13"/>
        <v>3269495.75</v>
      </c>
      <c r="K27" s="20">
        <f t="shared" ref="K27:K37" si="14">G27/E27*100</f>
        <v>112.93854095935868</v>
      </c>
    </row>
    <row r="28" spans="1:11" ht="15.6" outlineLevel="1">
      <c r="A28" s="6" t="s">
        <v>47</v>
      </c>
      <c r="B28" s="17" t="s">
        <v>55</v>
      </c>
      <c r="C28" s="17" t="s">
        <v>59</v>
      </c>
      <c r="D28" s="15">
        <v>813485.12</v>
      </c>
      <c r="E28" s="16">
        <v>444628.49</v>
      </c>
      <c r="F28" s="15">
        <v>550026.69999999995</v>
      </c>
      <c r="G28" s="16">
        <v>406742.4</v>
      </c>
      <c r="H28" s="19">
        <f t="shared" si="4"/>
        <v>-263458.42000000004</v>
      </c>
      <c r="I28" s="20">
        <f t="shared" si="11"/>
        <v>67.6136153541444</v>
      </c>
      <c r="J28" s="19">
        <f t="shared" si="13"/>
        <v>-37886.089999999967</v>
      </c>
      <c r="K28" s="20">
        <f t="shared" si="14"/>
        <v>91.479158251870004</v>
      </c>
    </row>
    <row r="29" spans="1:11" ht="31.2" outlineLevel="1">
      <c r="A29" s="6" t="s">
        <v>11</v>
      </c>
      <c r="B29" s="17" t="s">
        <v>55</v>
      </c>
      <c r="C29" s="17" t="s">
        <v>65</v>
      </c>
      <c r="D29" s="15">
        <v>3273500</v>
      </c>
      <c r="E29" s="16">
        <v>956692.84</v>
      </c>
      <c r="F29" s="15">
        <v>5084586</v>
      </c>
      <c r="G29" s="16">
        <v>3504962.94</v>
      </c>
      <c r="H29" s="19">
        <f t="shared" si="4"/>
        <v>1811086</v>
      </c>
      <c r="I29" s="20">
        <f t="shared" si="11"/>
        <v>155.3256758820834</v>
      </c>
      <c r="J29" s="19">
        <f t="shared" si="13"/>
        <v>2548270.1</v>
      </c>
      <c r="K29" s="20">
        <f t="shared" si="14"/>
        <v>366.36240948557742</v>
      </c>
    </row>
    <row r="30" spans="1:11" ht="31.2">
      <c r="A30" s="4" t="s">
        <v>12</v>
      </c>
      <c r="B30" s="5" t="s">
        <v>56</v>
      </c>
      <c r="C30" s="5" t="s">
        <v>51</v>
      </c>
      <c r="D30" s="13">
        <f>D31+D32+D33+D34</f>
        <v>34811108.079999998</v>
      </c>
      <c r="E30" s="13">
        <f>E31+E32+E33+E34</f>
        <v>22580011.140000001</v>
      </c>
      <c r="F30" s="13">
        <f>F31+F32+F33+F34</f>
        <v>31562300.57</v>
      </c>
      <c r="G30" s="13">
        <f>G31+G32+G33+G34</f>
        <v>21488095.499999996</v>
      </c>
      <c r="H30" s="12">
        <f t="shared" si="4"/>
        <v>-3248807.5099999979</v>
      </c>
      <c r="I30" s="18">
        <f t="shared" si="11"/>
        <v>90.667325203972666</v>
      </c>
      <c r="J30" s="12">
        <f t="shared" si="13"/>
        <v>-1091915.6400000043</v>
      </c>
      <c r="K30" s="18">
        <f t="shared" si="14"/>
        <v>95.164237815340584</v>
      </c>
    </row>
    <row r="31" spans="1:11" ht="15.6" outlineLevel="1">
      <c r="A31" s="6" t="s">
        <v>13</v>
      </c>
      <c r="B31" s="17" t="s">
        <v>56</v>
      </c>
      <c r="C31" s="17" t="s">
        <v>50</v>
      </c>
      <c r="D31" s="15">
        <v>2984000</v>
      </c>
      <c r="E31" s="16">
        <v>2645766.98</v>
      </c>
      <c r="F31" s="15">
        <v>2631925.65</v>
      </c>
      <c r="G31" s="16">
        <v>1812576.96</v>
      </c>
      <c r="H31" s="19">
        <f t="shared" si="4"/>
        <v>-352074.35000000009</v>
      </c>
      <c r="I31" s="20">
        <f t="shared" si="11"/>
        <v>88.201261729222509</v>
      </c>
      <c r="J31" s="19">
        <f t="shared" si="13"/>
        <v>-833190.02</v>
      </c>
      <c r="K31" s="20">
        <f t="shared" si="14"/>
        <v>68.508563819176544</v>
      </c>
    </row>
    <row r="32" spans="1:11" ht="15.6" outlineLevel="1">
      <c r="A32" s="6" t="s">
        <v>14</v>
      </c>
      <c r="B32" s="17" t="s">
        <v>56</v>
      </c>
      <c r="C32" s="17" t="s">
        <v>53</v>
      </c>
      <c r="D32" s="15">
        <v>14747767.5</v>
      </c>
      <c r="E32" s="16">
        <v>8508695.8200000003</v>
      </c>
      <c r="F32" s="15">
        <v>10264577</v>
      </c>
      <c r="G32" s="16">
        <v>8850690.1199999992</v>
      </c>
      <c r="H32" s="19">
        <f t="shared" si="4"/>
        <v>-4483190.5</v>
      </c>
      <c r="I32" s="20">
        <f t="shared" si="11"/>
        <v>69.600887049514455</v>
      </c>
      <c r="J32" s="19">
        <f t="shared" si="13"/>
        <v>341994.29999999888</v>
      </c>
      <c r="K32" s="20">
        <f t="shared" si="14"/>
        <v>104.01935040615895</v>
      </c>
    </row>
    <row r="33" spans="1:11" ht="15.6" outlineLevel="1">
      <c r="A33" s="6" t="s">
        <v>15</v>
      </c>
      <c r="B33" s="17" t="s">
        <v>56</v>
      </c>
      <c r="C33" s="17" t="s">
        <v>54</v>
      </c>
      <c r="D33" s="15">
        <v>10263898.5</v>
      </c>
      <c r="E33" s="16">
        <v>6606970.7599999998</v>
      </c>
      <c r="F33" s="15">
        <v>12597997.92</v>
      </c>
      <c r="G33" s="16">
        <v>6791842.7199999997</v>
      </c>
      <c r="H33" s="19">
        <f t="shared" si="4"/>
        <v>2334099.42</v>
      </c>
      <c r="I33" s="20">
        <f t="shared" si="11"/>
        <v>122.74086615334319</v>
      </c>
      <c r="J33" s="19">
        <f t="shared" si="13"/>
        <v>184871.95999999996</v>
      </c>
      <c r="K33" s="20">
        <f t="shared" si="14"/>
        <v>102.79813498069727</v>
      </c>
    </row>
    <row r="34" spans="1:11" ht="31.2" outlineLevel="1">
      <c r="A34" s="6" t="s">
        <v>16</v>
      </c>
      <c r="B34" s="17" t="s">
        <v>56</v>
      </c>
      <c r="C34" s="17" t="s">
        <v>56</v>
      </c>
      <c r="D34" s="15">
        <v>6815442.0800000001</v>
      </c>
      <c r="E34" s="16">
        <v>4818577.58</v>
      </c>
      <c r="F34" s="15">
        <v>6067800</v>
      </c>
      <c r="G34" s="16">
        <v>4032985.7</v>
      </c>
      <c r="H34" s="19">
        <f t="shared" si="4"/>
        <v>-747642.08000000007</v>
      </c>
      <c r="I34" s="20">
        <f t="shared" si="11"/>
        <v>89.030174840837333</v>
      </c>
      <c r="J34" s="19">
        <f t="shared" si="13"/>
        <v>-785591.87999999989</v>
      </c>
      <c r="K34" s="20">
        <f t="shared" si="14"/>
        <v>83.696602016730424</v>
      </c>
    </row>
    <row r="35" spans="1:11" ht="15.6">
      <c r="A35" s="4" t="s">
        <v>17</v>
      </c>
      <c r="B35" s="5" t="s">
        <v>58</v>
      </c>
      <c r="C35" s="5" t="s">
        <v>51</v>
      </c>
      <c r="D35" s="13">
        <f>D36+D37+D38+D39+D40</f>
        <v>559221290.82000005</v>
      </c>
      <c r="E35" s="13">
        <f>E36+E37+E38+E39+E40</f>
        <v>393942774.77000004</v>
      </c>
      <c r="F35" s="13">
        <f>F36+F37+F38+F39+F40</f>
        <v>570172097.53999996</v>
      </c>
      <c r="G35" s="13">
        <f>G36+G37+G38+G39+G40</f>
        <v>425687958.46000004</v>
      </c>
      <c r="H35" s="12">
        <f t="shared" si="4"/>
        <v>10950806.719999909</v>
      </c>
      <c r="I35" s="18">
        <f t="shared" si="11"/>
        <v>101.95822421280536</v>
      </c>
      <c r="J35" s="12">
        <f t="shared" si="13"/>
        <v>31745183.689999998</v>
      </c>
      <c r="K35" s="18">
        <f t="shared" si="14"/>
        <v>108.05832362543879</v>
      </c>
    </row>
    <row r="36" spans="1:11" ht="15.6" outlineLevel="1">
      <c r="A36" s="6" t="s">
        <v>18</v>
      </c>
      <c r="B36" s="17" t="s">
        <v>58</v>
      </c>
      <c r="C36" s="17" t="s">
        <v>50</v>
      </c>
      <c r="D36" s="15">
        <v>118745397.25</v>
      </c>
      <c r="E36" s="16">
        <v>86716296.430000007</v>
      </c>
      <c r="F36" s="15">
        <v>121338982.44</v>
      </c>
      <c r="G36" s="16">
        <v>91844972.140000001</v>
      </c>
      <c r="H36" s="19">
        <f t="shared" si="4"/>
        <v>2593585.1899999976</v>
      </c>
      <c r="I36" s="20">
        <f t="shared" si="11"/>
        <v>102.1841563968493</v>
      </c>
      <c r="J36" s="19">
        <f t="shared" si="13"/>
        <v>5128675.7099999934</v>
      </c>
      <c r="K36" s="20">
        <f t="shared" si="14"/>
        <v>105.91431590270926</v>
      </c>
    </row>
    <row r="37" spans="1:11" ht="15.6" outlineLevel="1">
      <c r="A37" s="6" t="s">
        <v>19</v>
      </c>
      <c r="B37" s="17" t="s">
        <v>58</v>
      </c>
      <c r="C37" s="17" t="s">
        <v>53</v>
      </c>
      <c r="D37" s="15">
        <v>350000809.48000002</v>
      </c>
      <c r="E37" s="16">
        <v>243586051.74000001</v>
      </c>
      <c r="F37" s="15">
        <v>356768406.11000001</v>
      </c>
      <c r="G37" s="16">
        <v>268620389.98000002</v>
      </c>
      <c r="H37" s="19">
        <f t="shared" si="4"/>
        <v>6767596.6299999952</v>
      </c>
      <c r="I37" s="20">
        <f t="shared" si="11"/>
        <v>101.93359456512535</v>
      </c>
      <c r="J37" s="19">
        <f t="shared" si="13"/>
        <v>25034338.24000001</v>
      </c>
      <c r="K37" s="20">
        <f t="shared" si="14"/>
        <v>110.27741041047838</v>
      </c>
    </row>
    <row r="38" spans="1:11" ht="15.6" outlineLevel="1">
      <c r="A38" s="6" t="s">
        <v>31</v>
      </c>
      <c r="B38" s="17" t="s">
        <v>58</v>
      </c>
      <c r="C38" s="17" t="s">
        <v>54</v>
      </c>
      <c r="D38" s="15">
        <v>53803200.960000001</v>
      </c>
      <c r="E38" s="16">
        <v>38462437.32</v>
      </c>
      <c r="F38" s="15">
        <v>55855150.020000003</v>
      </c>
      <c r="G38" s="16">
        <v>40421059.869999997</v>
      </c>
      <c r="H38" s="19">
        <f t="shared" si="4"/>
        <v>2051949.0600000024</v>
      </c>
      <c r="I38" s="20">
        <v>0</v>
      </c>
      <c r="J38" s="19">
        <f t="shared" si="13"/>
        <v>1958622.549999997</v>
      </c>
      <c r="K38" s="20">
        <v>0</v>
      </c>
    </row>
    <row r="39" spans="1:11" ht="15.6" outlineLevel="1">
      <c r="A39" s="6" t="s">
        <v>32</v>
      </c>
      <c r="B39" s="17" t="s">
        <v>58</v>
      </c>
      <c r="C39" s="17" t="s">
        <v>58</v>
      </c>
      <c r="D39" s="15">
        <v>1944900</v>
      </c>
      <c r="E39" s="16">
        <v>935446.85</v>
      </c>
      <c r="F39" s="15">
        <v>1264833.3400000001</v>
      </c>
      <c r="G39" s="16">
        <v>881377.44</v>
      </c>
      <c r="H39" s="19">
        <f t="shared" si="4"/>
        <v>-680066.65999999992</v>
      </c>
      <c r="I39" s="20">
        <v>0</v>
      </c>
      <c r="J39" s="19">
        <f t="shared" si="13"/>
        <v>-54069.410000000033</v>
      </c>
      <c r="K39" s="20">
        <v>0</v>
      </c>
    </row>
    <row r="40" spans="1:11" ht="15.6" outlineLevel="1">
      <c r="A40" s="6" t="s">
        <v>20</v>
      </c>
      <c r="B40" s="17" t="s">
        <v>58</v>
      </c>
      <c r="C40" s="17" t="s">
        <v>62</v>
      </c>
      <c r="D40" s="15">
        <v>34726983.130000003</v>
      </c>
      <c r="E40" s="16">
        <v>24242542.43</v>
      </c>
      <c r="F40" s="15">
        <v>34944725.630000003</v>
      </c>
      <c r="G40" s="16">
        <v>23920159.030000001</v>
      </c>
      <c r="H40" s="19">
        <f t="shared" si="4"/>
        <v>217742.5</v>
      </c>
      <c r="I40" s="20">
        <f t="shared" ref="I40:I45" si="15">F40/D40*100</f>
        <v>100.62701242772769</v>
      </c>
      <c r="J40" s="19">
        <f t="shared" si="13"/>
        <v>-322383.39999999851</v>
      </c>
      <c r="K40" s="20">
        <f t="shared" ref="K40:K55" si="16">G40/E40*100</f>
        <v>98.670174958212925</v>
      </c>
    </row>
    <row r="41" spans="1:11" ht="15.6">
      <c r="A41" s="4" t="s">
        <v>21</v>
      </c>
      <c r="B41" s="5" t="s">
        <v>64</v>
      </c>
      <c r="C41" s="5" t="s">
        <v>51</v>
      </c>
      <c r="D41" s="13">
        <f>D42+D43</f>
        <v>143416644.74000001</v>
      </c>
      <c r="E41" s="13">
        <f>E42+E43</f>
        <v>110265858.12</v>
      </c>
      <c r="F41" s="13">
        <f>F42+F43</f>
        <v>140445913.16</v>
      </c>
      <c r="G41" s="13">
        <f>G42+G43</f>
        <v>107788990.46000001</v>
      </c>
      <c r="H41" s="12">
        <f t="shared" si="4"/>
        <v>-2970731.5800000131</v>
      </c>
      <c r="I41" s="18">
        <f t="shared" si="15"/>
        <v>97.928600557218687</v>
      </c>
      <c r="J41" s="12">
        <f t="shared" si="13"/>
        <v>-2476867.6599999964</v>
      </c>
      <c r="K41" s="18">
        <f t="shared" si="16"/>
        <v>97.753731116566939</v>
      </c>
    </row>
    <row r="42" spans="1:11" ht="15.6" outlineLevel="1">
      <c r="A42" s="6" t="s">
        <v>22</v>
      </c>
      <c r="B42" s="17" t="s">
        <v>64</v>
      </c>
      <c r="C42" s="17" t="s">
        <v>50</v>
      </c>
      <c r="D42" s="15">
        <v>115817099.73999999</v>
      </c>
      <c r="E42" s="16">
        <v>86781332.829999998</v>
      </c>
      <c r="F42" s="15">
        <v>112841313.16</v>
      </c>
      <c r="G42" s="16">
        <v>84007091.590000004</v>
      </c>
      <c r="H42" s="19">
        <f t="shared" si="4"/>
        <v>-2975786.5799999982</v>
      </c>
      <c r="I42" s="20">
        <f t="shared" si="15"/>
        <v>97.430615525099142</v>
      </c>
      <c r="J42" s="19">
        <f t="shared" si="13"/>
        <v>-2774241.2399999946</v>
      </c>
      <c r="K42" s="20">
        <f t="shared" si="16"/>
        <v>96.803182032898036</v>
      </c>
    </row>
    <row r="43" spans="1:11" ht="31.2" outlineLevel="1">
      <c r="A43" s="6" t="s">
        <v>23</v>
      </c>
      <c r="B43" s="17" t="s">
        <v>64</v>
      </c>
      <c r="C43" s="17" t="s">
        <v>55</v>
      </c>
      <c r="D43" s="15">
        <v>27599545</v>
      </c>
      <c r="E43" s="16">
        <v>23484525.289999999</v>
      </c>
      <c r="F43" s="15">
        <v>27604600</v>
      </c>
      <c r="G43" s="16">
        <v>23781898.870000001</v>
      </c>
      <c r="H43" s="19">
        <f t="shared" si="4"/>
        <v>5055</v>
      </c>
      <c r="I43" s="20">
        <f t="shared" si="15"/>
        <v>100.01831551933194</v>
      </c>
      <c r="J43" s="19">
        <f t="shared" si="13"/>
        <v>297373.58000000194</v>
      </c>
      <c r="K43" s="20">
        <f t="shared" si="16"/>
        <v>101.26625331501432</v>
      </c>
    </row>
    <row r="44" spans="1:11" ht="15.6" outlineLevel="1">
      <c r="A44" s="4" t="s">
        <v>39</v>
      </c>
      <c r="B44" s="5" t="s">
        <v>62</v>
      </c>
      <c r="C44" s="5" t="s">
        <v>51</v>
      </c>
      <c r="D44" s="13">
        <f>D45</f>
        <v>75000</v>
      </c>
      <c r="E44" s="13">
        <f>E45</f>
        <v>0</v>
      </c>
      <c r="F44" s="13">
        <f>F45</f>
        <v>47000</v>
      </c>
      <c r="G44" s="13">
        <f>G45</f>
        <v>15000</v>
      </c>
      <c r="H44" s="19">
        <f t="shared" si="4"/>
        <v>-28000</v>
      </c>
      <c r="I44" s="20">
        <f t="shared" si="15"/>
        <v>62.666666666666671</v>
      </c>
      <c r="J44" s="19">
        <f t="shared" si="13"/>
        <v>15000</v>
      </c>
      <c r="K44" s="20" t="e">
        <f t="shared" si="16"/>
        <v>#DIV/0!</v>
      </c>
    </row>
    <row r="45" spans="1:11" ht="15.6" outlineLevel="1">
      <c r="A45" s="6" t="s">
        <v>40</v>
      </c>
      <c r="B45" s="17" t="s">
        <v>62</v>
      </c>
      <c r="C45" s="17" t="s">
        <v>50</v>
      </c>
      <c r="D45" s="15">
        <v>75000</v>
      </c>
      <c r="E45" s="16">
        <v>0</v>
      </c>
      <c r="F45" s="15">
        <v>47000</v>
      </c>
      <c r="G45" s="16">
        <v>15000</v>
      </c>
      <c r="H45" s="19">
        <f t="shared" si="4"/>
        <v>-28000</v>
      </c>
      <c r="I45" s="20">
        <f t="shared" si="15"/>
        <v>62.666666666666671</v>
      </c>
      <c r="J45" s="19">
        <f t="shared" si="13"/>
        <v>15000</v>
      </c>
      <c r="K45" s="20" t="e">
        <f t="shared" si="16"/>
        <v>#DIV/0!</v>
      </c>
    </row>
    <row r="46" spans="1:11" ht="15.6">
      <c r="A46" s="4" t="s">
        <v>24</v>
      </c>
      <c r="B46" s="5" t="s">
        <v>59</v>
      </c>
      <c r="C46" s="5" t="s">
        <v>51</v>
      </c>
      <c r="D46" s="13">
        <f>D47+D48+D49</f>
        <v>38227137.609999999</v>
      </c>
      <c r="E46" s="13">
        <f>E47+E48+E49</f>
        <v>17421987.59</v>
      </c>
      <c r="F46" s="13">
        <f>F47+F48+F49</f>
        <v>38687074.200000003</v>
      </c>
      <c r="G46" s="13">
        <f>G47+G48+G49</f>
        <v>20346848.16</v>
      </c>
      <c r="H46" s="12">
        <f>F46-D46</f>
        <v>459936.59000000358</v>
      </c>
      <c r="I46" s="18">
        <f>F46/D46*100</f>
        <v>101.20316774615029</v>
      </c>
      <c r="J46" s="12">
        <f t="shared" si="13"/>
        <v>2924860.5700000003</v>
      </c>
      <c r="K46" s="18">
        <f t="shared" si="16"/>
        <v>116.78832885679951</v>
      </c>
    </row>
    <row r="47" spans="1:11" ht="15.6" outlineLevel="1">
      <c r="A47" s="6" t="s">
        <v>25</v>
      </c>
      <c r="B47" s="17" t="s">
        <v>59</v>
      </c>
      <c r="C47" s="17" t="s">
        <v>50</v>
      </c>
      <c r="D47" s="15">
        <v>5708277.7199999997</v>
      </c>
      <c r="E47" s="16">
        <v>3786824.76</v>
      </c>
      <c r="F47" s="15">
        <v>5485003.3200000003</v>
      </c>
      <c r="G47" s="16">
        <v>3766369.2</v>
      </c>
      <c r="H47" s="19">
        <f>F47-D47</f>
        <v>-223274.39999999944</v>
      </c>
      <c r="I47" s="20">
        <f t="shared" ref="I47:I55" si="17">F47/D47*100</f>
        <v>96.088585542751076</v>
      </c>
      <c r="J47" s="19">
        <f t="shared" si="13"/>
        <v>-20455.55999999959</v>
      </c>
      <c r="K47" s="20">
        <f t="shared" si="16"/>
        <v>99.459822904506424</v>
      </c>
    </row>
    <row r="48" spans="1:11" ht="15.6" outlineLevel="1">
      <c r="A48" s="6" t="s">
        <v>26</v>
      </c>
      <c r="B48" s="17" t="s">
        <v>59</v>
      </c>
      <c r="C48" s="17" t="s">
        <v>54</v>
      </c>
      <c r="D48" s="15">
        <v>14539601</v>
      </c>
      <c r="E48" s="16">
        <v>10625720.24</v>
      </c>
      <c r="F48" s="15">
        <v>16027756</v>
      </c>
      <c r="G48" s="16">
        <v>10500828.960000001</v>
      </c>
      <c r="H48" s="19">
        <f t="shared" ref="H48:H55" si="18">F48-D48</f>
        <v>1488155</v>
      </c>
      <c r="I48" s="20">
        <f t="shared" si="17"/>
        <v>110.23518458312577</v>
      </c>
      <c r="J48" s="19">
        <f t="shared" si="13"/>
        <v>-124891.27999999933</v>
      </c>
      <c r="K48" s="20">
        <f t="shared" si="16"/>
        <v>98.82463233381722</v>
      </c>
    </row>
    <row r="49" spans="1:11" ht="15.6" outlineLevel="1">
      <c r="A49" s="6" t="s">
        <v>27</v>
      </c>
      <c r="B49" s="17" t="s">
        <v>59</v>
      </c>
      <c r="C49" s="17" t="s">
        <v>55</v>
      </c>
      <c r="D49" s="15">
        <v>17979258.890000001</v>
      </c>
      <c r="E49" s="16">
        <v>3009442.59</v>
      </c>
      <c r="F49" s="15">
        <v>17174314.879999999</v>
      </c>
      <c r="G49" s="16">
        <v>6079650</v>
      </c>
      <c r="H49" s="19">
        <f t="shared" si="18"/>
        <v>-804944.01000000164</v>
      </c>
      <c r="I49" s="20">
        <f t="shared" si="17"/>
        <v>95.52292997767718</v>
      </c>
      <c r="J49" s="19">
        <f t="shared" si="13"/>
        <v>3070207.41</v>
      </c>
      <c r="K49" s="20">
        <f t="shared" si="16"/>
        <v>202.01913870036643</v>
      </c>
    </row>
    <row r="50" spans="1:11" ht="15.6" outlineLevel="1">
      <c r="A50" s="4" t="s">
        <v>46</v>
      </c>
      <c r="B50" s="5" t="s">
        <v>60</v>
      </c>
      <c r="C50" s="5" t="s">
        <v>51</v>
      </c>
      <c r="D50" s="13">
        <f t="shared" ref="D50:G50" si="19">D51</f>
        <v>100000</v>
      </c>
      <c r="E50" s="13">
        <f t="shared" si="19"/>
        <v>40512</v>
      </c>
      <c r="F50" s="13">
        <f t="shared" si="19"/>
        <v>100000</v>
      </c>
      <c r="G50" s="13">
        <f t="shared" si="19"/>
        <v>100000</v>
      </c>
      <c r="H50" s="19">
        <f t="shared" si="18"/>
        <v>0</v>
      </c>
      <c r="I50" s="20">
        <f t="shared" si="17"/>
        <v>100</v>
      </c>
      <c r="J50" s="19">
        <f t="shared" si="13"/>
        <v>59488</v>
      </c>
      <c r="K50" s="20">
        <f t="shared" si="16"/>
        <v>246.84044233807265</v>
      </c>
    </row>
    <row r="51" spans="1:11" ht="15.6" outlineLevel="1">
      <c r="A51" s="6" t="s">
        <v>45</v>
      </c>
      <c r="B51" s="17" t="s">
        <v>60</v>
      </c>
      <c r="C51" s="17" t="s">
        <v>53</v>
      </c>
      <c r="D51" s="15">
        <v>100000</v>
      </c>
      <c r="E51" s="16">
        <v>40512</v>
      </c>
      <c r="F51" s="15">
        <v>100000</v>
      </c>
      <c r="G51" s="16">
        <v>100000</v>
      </c>
      <c r="H51" s="19">
        <f t="shared" si="18"/>
        <v>0</v>
      </c>
      <c r="I51" s="20">
        <f t="shared" si="17"/>
        <v>100</v>
      </c>
      <c r="J51" s="19">
        <f t="shared" si="13"/>
        <v>59488</v>
      </c>
      <c r="K51" s="20">
        <f t="shared" si="16"/>
        <v>246.84044233807265</v>
      </c>
    </row>
    <row r="52" spans="1:11" ht="46.8">
      <c r="A52" s="4" t="s">
        <v>28</v>
      </c>
      <c r="B52" s="5" t="s">
        <v>61</v>
      </c>
      <c r="C52" s="5" t="s">
        <v>51</v>
      </c>
      <c r="D52" s="13">
        <f>D53</f>
        <v>426900</v>
      </c>
      <c r="E52" s="13">
        <f>E53</f>
        <v>322122.40000000002</v>
      </c>
      <c r="F52" s="13">
        <f>F53</f>
        <v>225250</v>
      </c>
      <c r="G52" s="13">
        <f>G53</f>
        <v>171336.35</v>
      </c>
      <c r="H52" s="12">
        <f t="shared" si="18"/>
        <v>-201650</v>
      </c>
      <c r="I52" s="18">
        <f t="shared" si="17"/>
        <v>52.764113375497779</v>
      </c>
      <c r="J52" s="12">
        <f t="shared" si="13"/>
        <v>-150786.05000000002</v>
      </c>
      <c r="K52" s="18">
        <f t="shared" si="16"/>
        <v>53.189827841838998</v>
      </c>
    </row>
    <row r="53" spans="1:11" ht="31.2" outlineLevel="1">
      <c r="A53" s="6" t="s">
        <v>29</v>
      </c>
      <c r="B53" s="17" t="s">
        <v>61</v>
      </c>
      <c r="C53" s="17" t="s">
        <v>50</v>
      </c>
      <c r="D53" s="15">
        <v>426900</v>
      </c>
      <c r="E53" s="16">
        <v>322122.40000000002</v>
      </c>
      <c r="F53" s="15">
        <v>225250</v>
      </c>
      <c r="G53" s="16">
        <v>171336.35</v>
      </c>
      <c r="H53" s="19">
        <f t="shared" si="18"/>
        <v>-201650</v>
      </c>
      <c r="I53" s="20">
        <f t="shared" si="17"/>
        <v>52.764113375497779</v>
      </c>
      <c r="J53" s="19">
        <f t="shared" si="13"/>
        <v>-150786.05000000002</v>
      </c>
      <c r="K53" s="20">
        <f t="shared" si="16"/>
        <v>53.189827841838998</v>
      </c>
    </row>
    <row r="54" spans="1:11" ht="78" outlineLevel="1">
      <c r="A54" s="4" t="s">
        <v>42</v>
      </c>
      <c r="B54" s="5" t="s">
        <v>63</v>
      </c>
      <c r="C54" s="5" t="s">
        <v>51</v>
      </c>
      <c r="D54" s="13">
        <f>SUM(D55:D56)</f>
        <v>49284000</v>
      </c>
      <c r="E54" s="13">
        <f t="shared" ref="E54:G54" si="20">SUM(E55:E56)</f>
        <v>37300687</v>
      </c>
      <c r="F54" s="13">
        <f t="shared" si="20"/>
        <v>51354585.130000003</v>
      </c>
      <c r="G54" s="13">
        <f t="shared" si="20"/>
        <v>40473319.920000002</v>
      </c>
      <c r="H54" s="19">
        <f t="shared" si="18"/>
        <v>2070585.1300000027</v>
      </c>
      <c r="I54" s="20">
        <f t="shared" si="17"/>
        <v>104.20133335362389</v>
      </c>
      <c r="J54" s="19">
        <f t="shared" si="13"/>
        <v>3172632.9200000018</v>
      </c>
      <c r="K54" s="20">
        <f t="shared" si="16"/>
        <v>108.5055616267872</v>
      </c>
    </row>
    <row r="55" spans="1:11" ht="46.8" outlineLevel="1">
      <c r="A55" s="6" t="s">
        <v>41</v>
      </c>
      <c r="B55" s="17" t="s">
        <v>63</v>
      </c>
      <c r="C55" s="17" t="s">
        <v>50</v>
      </c>
      <c r="D55" s="15">
        <v>4560600</v>
      </c>
      <c r="E55" s="16">
        <v>3507700</v>
      </c>
      <c r="F55" s="15">
        <v>5528100</v>
      </c>
      <c r="G55" s="16">
        <v>4316400</v>
      </c>
      <c r="H55" s="19">
        <f t="shared" si="18"/>
        <v>967500</v>
      </c>
      <c r="I55" s="20">
        <f t="shared" si="17"/>
        <v>121.21431390606499</v>
      </c>
      <c r="J55" s="19">
        <f t="shared" si="13"/>
        <v>808700</v>
      </c>
      <c r="K55" s="20">
        <f t="shared" si="16"/>
        <v>123.05499330045329</v>
      </c>
    </row>
    <row r="56" spans="1:11" ht="31.2" outlineLevel="1">
      <c r="A56" s="6" t="s">
        <v>43</v>
      </c>
      <c r="B56" s="17" t="s">
        <v>63</v>
      </c>
      <c r="C56" s="17" t="s">
        <v>54</v>
      </c>
      <c r="D56" s="15">
        <v>44723400</v>
      </c>
      <c r="E56" s="16">
        <v>33792987</v>
      </c>
      <c r="F56" s="15">
        <v>45826485.130000003</v>
      </c>
      <c r="G56" s="16">
        <v>36156919.920000002</v>
      </c>
      <c r="H56" s="19">
        <f>F56-D56</f>
        <v>1103085.1300000027</v>
      </c>
      <c r="I56" s="20">
        <f>F56/D56*100</f>
        <v>102.46646080128076</v>
      </c>
      <c r="J56" s="19">
        <f>G56-E56</f>
        <v>2363932.9200000018</v>
      </c>
      <c r="K56" s="20">
        <f>G56/E56*100</f>
        <v>106.99533580739697</v>
      </c>
    </row>
    <row r="57" spans="1:11" ht="15.6">
      <c r="A57" s="7" t="s">
        <v>37</v>
      </c>
      <c r="B57" s="8"/>
      <c r="C57" s="8"/>
      <c r="D57" s="14">
        <f>D52+D46+D44+D41+D35+D30+D24+D21+D13+D54+D50</f>
        <v>1018951837.7300001</v>
      </c>
      <c r="E57" s="14">
        <f>E52+E46+E44+E41+E35+E30+E24+E21+E13+E54+E50</f>
        <v>708651276.47000015</v>
      </c>
      <c r="F57" s="14">
        <f>F52+F46+F44+F41+F35+F30+F24+F21+F13+F54+F50</f>
        <v>1011206849.0600001</v>
      </c>
      <c r="G57" s="14">
        <f>G52+G46+G44+G41+G35+G30+G24+G21+G13+G54+G50</f>
        <v>746712890.19000006</v>
      </c>
      <c r="H57" s="14">
        <f t="shared" ref="H57" si="21">F57-D57</f>
        <v>-7744988.6700000763</v>
      </c>
      <c r="I57" s="21">
        <f t="shared" ref="I57" si="22">F57/D57*100</f>
        <v>99.239906305360407</v>
      </c>
      <c r="J57" s="14">
        <f t="shared" ref="J57" si="23">G57-E57</f>
        <v>38061613.719999909</v>
      </c>
      <c r="K57" s="21">
        <f t="shared" ref="K57" si="24">G57/E57*100</f>
        <v>105.37099346092988</v>
      </c>
    </row>
    <row r="58" spans="1:11">
      <c r="F58" s="10"/>
      <c r="G58" s="10"/>
      <c r="H58" s="10"/>
    </row>
    <row r="59" spans="1:11">
      <c r="F59" s="11"/>
      <c r="G59" s="11"/>
      <c r="H59" s="10"/>
    </row>
    <row r="60" spans="1:11">
      <c r="F60" s="10"/>
      <c r="G60" s="10"/>
      <c r="H60" s="10"/>
    </row>
  </sheetData>
  <mergeCells count="14">
    <mergeCell ref="J7:K10"/>
    <mergeCell ref="H7:I10"/>
    <mergeCell ref="A2:K4"/>
    <mergeCell ref="H1:K1"/>
    <mergeCell ref="H6:K6"/>
    <mergeCell ref="D7:D11"/>
    <mergeCell ref="E7:E11"/>
    <mergeCell ref="F7:F11"/>
    <mergeCell ref="G7:G11"/>
    <mergeCell ref="A6:A11"/>
    <mergeCell ref="C6:C11"/>
    <mergeCell ref="D6:E6"/>
    <mergeCell ref="F6:G6"/>
    <mergeCell ref="B6:B11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Дуркина-АФ</cp:lastModifiedBy>
  <cp:lastPrinted>2021-07-19T13:44:23Z</cp:lastPrinted>
  <dcterms:created xsi:type="dcterms:W3CDTF">2017-04-12T06:24:55Z</dcterms:created>
  <dcterms:modified xsi:type="dcterms:W3CDTF">2021-10-20T08:41:29Z</dcterms:modified>
</cp:coreProperties>
</file>