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Бюджет!$I$61</definedName>
    <definedName name="_xlnm.Print_Titles" localSheetId="0">Бюджет!$6:$12</definedName>
  </definedNames>
  <calcPr calcId="124519"/>
</workbook>
</file>

<file path=xl/calcChain.xml><?xml version="1.0" encoding="utf-8"?>
<calcChain xmlns="http://schemas.openxmlformats.org/spreadsheetml/2006/main">
  <c r="J13" i="1"/>
  <c r="H14"/>
  <c r="H13"/>
  <c r="D57"/>
  <c r="E13"/>
  <c r="F13"/>
  <c r="G13"/>
  <c r="D13"/>
  <c r="K14"/>
  <c r="J14"/>
  <c r="I14"/>
  <c r="G54"/>
  <c r="F54"/>
  <c r="E54"/>
  <c r="D54"/>
  <c r="E52"/>
  <c r="D52"/>
  <c r="E50"/>
  <c r="D50"/>
  <c r="E46"/>
  <c r="D46"/>
  <c r="E44"/>
  <c r="D44"/>
  <c r="E41"/>
  <c r="D41"/>
  <c r="E35"/>
  <c r="D35"/>
  <c r="E30"/>
  <c r="D30"/>
  <c r="E24"/>
  <c r="D24"/>
  <c r="E21"/>
  <c r="D21"/>
  <c r="K56"/>
  <c r="J56"/>
  <c r="I56"/>
  <c r="H56"/>
  <c r="K55"/>
  <c r="J55"/>
  <c r="I55"/>
  <c r="H55"/>
  <c r="K53"/>
  <c r="J53"/>
  <c r="I53"/>
  <c r="H53"/>
  <c r="G52"/>
  <c r="F52"/>
  <c r="K51"/>
  <c r="J51"/>
  <c r="I51"/>
  <c r="H51"/>
  <c r="G50"/>
  <c r="F50"/>
  <c r="K49"/>
  <c r="J49"/>
  <c r="I49"/>
  <c r="H49"/>
  <c r="K48"/>
  <c r="J48"/>
  <c r="I48"/>
  <c r="H48"/>
  <c r="K47"/>
  <c r="J47"/>
  <c r="I47"/>
  <c r="H47"/>
  <c r="G46"/>
  <c r="F46"/>
  <c r="K45"/>
  <c r="J45"/>
  <c r="I45"/>
  <c r="H45"/>
  <c r="G44"/>
  <c r="F44"/>
  <c r="K43"/>
  <c r="J43"/>
  <c r="I43"/>
  <c r="H43"/>
  <c r="K42"/>
  <c r="J42"/>
  <c r="I42"/>
  <c r="H42"/>
  <c r="G41"/>
  <c r="F41"/>
  <c r="K40"/>
  <c r="J40"/>
  <c r="I40"/>
  <c r="H40"/>
  <c r="J39"/>
  <c r="H39"/>
  <c r="J38"/>
  <c r="H38"/>
  <c r="K37"/>
  <c r="J37"/>
  <c r="I37"/>
  <c r="H37"/>
  <c r="K36"/>
  <c r="J36"/>
  <c r="I36"/>
  <c r="H36"/>
  <c r="G35"/>
  <c r="F35"/>
  <c r="K34"/>
  <c r="J34"/>
  <c r="I34"/>
  <c r="H34"/>
  <c r="K33"/>
  <c r="J33"/>
  <c r="I33"/>
  <c r="H33"/>
  <c r="K32"/>
  <c r="J32"/>
  <c r="I32"/>
  <c r="H32"/>
  <c r="K31"/>
  <c r="J31"/>
  <c r="I31"/>
  <c r="H31"/>
  <c r="G30"/>
  <c r="F30"/>
  <c r="K29"/>
  <c r="J29"/>
  <c r="I29"/>
  <c r="H29"/>
  <c r="K28"/>
  <c r="J28"/>
  <c r="I28"/>
  <c r="H28"/>
  <c r="K27"/>
  <c r="J27"/>
  <c r="I27"/>
  <c r="H27"/>
  <c r="J26"/>
  <c r="I26"/>
  <c r="H26"/>
  <c r="K25"/>
  <c r="J25"/>
  <c r="I25"/>
  <c r="H25"/>
  <c r="G24"/>
  <c r="F24"/>
  <c r="J23"/>
  <c r="H23"/>
  <c r="K22"/>
  <c r="J22"/>
  <c r="I22"/>
  <c r="H22"/>
  <c r="G21"/>
  <c r="F21"/>
  <c r="K20"/>
  <c r="J20"/>
  <c r="I20"/>
  <c r="H20"/>
  <c r="J19"/>
  <c r="I19"/>
  <c r="H19"/>
  <c r="J18"/>
  <c r="H18"/>
  <c r="K17"/>
  <c r="J17"/>
  <c r="I17"/>
  <c r="H17"/>
  <c r="K16"/>
  <c r="J16"/>
  <c r="I16"/>
  <c r="H16"/>
  <c r="K15"/>
  <c r="J15"/>
  <c r="I15"/>
  <c r="H15"/>
  <c r="I30" l="1"/>
  <c r="F57"/>
  <c r="G57"/>
  <c r="E57"/>
  <c r="K21"/>
  <c r="K24"/>
  <c r="H30"/>
  <c r="H35"/>
  <c r="I35"/>
  <c r="J41"/>
  <c r="J44"/>
  <c r="J46"/>
  <c r="J50"/>
  <c r="J52"/>
  <c r="H54"/>
  <c r="I54"/>
  <c r="I21"/>
  <c r="I24"/>
  <c r="J30"/>
  <c r="J35"/>
  <c r="H41"/>
  <c r="H44"/>
  <c r="H46"/>
  <c r="H50"/>
  <c r="I52"/>
  <c r="J54"/>
  <c r="I13"/>
  <c r="K13"/>
  <c r="H21"/>
  <c r="J21"/>
  <c r="H24"/>
  <c r="J24"/>
  <c r="K30"/>
  <c r="K35"/>
  <c r="I41"/>
  <c r="K41"/>
  <c r="I44"/>
  <c r="K44"/>
  <c r="I46"/>
  <c r="K46"/>
  <c r="I50"/>
  <c r="K50"/>
  <c r="K52"/>
  <c r="K54"/>
  <c r="H52"/>
  <c r="I57" l="1"/>
  <c r="H57"/>
  <c r="J57"/>
  <c r="K57"/>
</calcChain>
</file>

<file path=xl/sharedStrings.xml><?xml version="1.0" encoding="utf-8"?>
<sst xmlns="http://schemas.openxmlformats.org/spreadsheetml/2006/main" count="151" uniqueCount="75">
  <si>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</si>
  <si>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</si>
  <si>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</si>
  <si>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</si>
  <si>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</si>
  <si>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</si>
  <si>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</si>
  <si>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</si>
  <si>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</si>
  <si>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</si>
  <si>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</si>
  <si>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</si>
  <si>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</si>
  <si>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</si>
  <si>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</si>
  <si>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</si>
  <si>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</si>
  <si>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</si>
  <si>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</si>
  <si>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</si>
  <si>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</si>
  <si>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</si>
  <si>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</si>
  <si>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</si>
  <si>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</si>
  <si>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</si>
  <si>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</si>
  <si>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</si>
  <si>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</si>
  <si>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</si>
  <si>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проведения выборов и референдумов</t>
  </si>
  <si>
    <t>Дополнительное образование детей</t>
  </si>
  <si>
    <t>Молодежная политика</t>
  </si>
  <si>
    <t xml:space="preserve">Наименование </t>
  </si>
  <si>
    <t>сумма</t>
  </si>
  <si>
    <t>%</t>
  </si>
  <si>
    <t>рублей</t>
  </si>
  <si>
    <t>Всего</t>
  </si>
  <si>
    <t>Сельское хозяйство и рыболовство</t>
  </si>
  <si>
    <t>ЗДРАВООХРАНЕНИЕ</t>
  </si>
  <si>
    <t>Стационарная медицинская помощь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</si>
  <si>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</si>
  <si>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</si>
  <si>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</si>
  <si>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Обеспечение пожарной безопасности</t>
  </si>
  <si>
    <t>Массовый спорт</t>
  </si>
  <si>
    <t>ФИЗИЧЕСКАЯ КУЛЬТУРА И СПОРТ</t>
  </si>
  <si>
    <t>Связь и информатика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</si>
  <si>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</si>
  <si>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</si>
  <si>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</si>
  <si>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</si>
  <si>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</si>
  <si>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</si>
  <si>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</si>
  <si>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</si>
  <si>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</si>
  <si>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</si>
  <si>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</si>
  <si>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</si>
  <si>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</si>
  <si>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</si>
  <si>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</si>
  <si>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</si>
  <si>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</si>
  <si>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</si>
  <si>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Кассовое
исполнение</t>
  </si>
  <si>
    <t>Сводная бюджетная роспись</t>
  </si>
  <si>
    <t>Кассовое исполнение</t>
  </si>
  <si>
    <t xml:space="preserve"> 2021 год 
(по состоянию на 01.04.2021)</t>
  </si>
  <si>
    <t xml:space="preserve"> 2022 год 
(по состоянию на 01.04.2022)</t>
  </si>
  <si>
    <t>Сводная бюджетная роспись на 01.01.2021г.</t>
  </si>
  <si>
    <t>Сводная бюджетная роспись на 01.01.2022г.</t>
  </si>
  <si>
    <t>Отклонение 2022 года от 2021 года 
(+увеличение; - уменьшение)</t>
  </si>
  <si>
    <t xml:space="preserve">ИНФОРМАЦИЯ О РАСХОДАХ БЮДЖЕТА МР "УСТЬ-ЦИЛЕМСКИЙ" ПО РАЗДЕЛАМ И ПОДРАЗДЕЛАМ КЛАССИФИКАЦИИ РАСХОДОВ БЮДЖЕТОВ ЗА 1 КВАРТАЛ 2022 ГОДА В СРАВНЕНИИ С 1 КВАРТАЛОМ 2021 ГОДА
</t>
  </si>
</sst>
</file>

<file path=xl/styles.xml><?xml version="1.0" encoding="utf-8"?>
<styleSheet xmlns="http://schemas.openxmlformats.org/spreadsheetml/2006/main">
  <numFmts count="1">
    <numFmt numFmtId="165" formatCode="#,##0.00_ ;[Red]\-#,##0.00\ 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D5AB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7">
    <xf numFmtId="0" fontId="0" fillId="0" borderId="0"/>
    <xf numFmtId="4" fontId="6" fillId="0" borderId="2">
      <alignment horizontal="right" vertical="top" shrinkToFit="1"/>
    </xf>
    <xf numFmtId="4" fontId="6" fillId="0" borderId="3">
      <alignment horizontal="right" vertical="top" shrinkToFit="1"/>
    </xf>
    <xf numFmtId="49" fontId="7" fillId="0" borderId="13">
      <alignment horizontal="center" vertical="top" shrinkToFit="1"/>
    </xf>
    <xf numFmtId="0" fontId="8" fillId="2" borderId="14"/>
    <xf numFmtId="4" fontId="8" fillId="2" borderId="15">
      <alignment horizontal="right" shrinkToFit="1"/>
    </xf>
    <xf numFmtId="4" fontId="8" fillId="2" borderId="16">
      <alignment horizontal="right" shrinkToFit="1"/>
    </xf>
  </cellStyleXfs>
  <cellXfs count="3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/>
    <xf numFmtId="4" fontId="0" fillId="0" borderId="0" xfId="0" applyNumberFormat="1" applyFill="1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</xf>
    <xf numFmtId="165" fontId="5" fillId="0" borderId="1" xfId="1" applyNumberFormat="1" applyFont="1" applyBorder="1" applyAlignment="1" applyProtection="1">
      <alignment horizontal="center" vertical="center" shrinkToFit="1"/>
    </xf>
    <xf numFmtId="165" fontId="5" fillId="0" borderId="1" xfId="2" applyNumberFormat="1" applyFont="1" applyBorder="1" applyAlignment="1" applyProtection="1">
      <alignment horizontal="center" vertical="center" shrinkToFit="1"/>
    </xf>
    <xf numFmtId="165" fontId="3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/>
    </xf>
  </cellXfs>
  <cellStyles count="7">
    <cellStyle name="ex58" xfId="5"/>
    <cellStyle name="ex59" xfId="6"/>
    <cellStyle name="ex60" xfId="3"/>
    <cellStyle name="ex61" xfId="1"/>
    <cellStyle name="ex62" xfId="2"/>
    <cellStyle name="xl_total_left" xf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60"/>
  <sheetViews>
    <sheetView showGridLines="0" tabSelected="1" workbookViewId="0">
      <selection activeCell="A5" sqref="A5"/>
    </sheetView>
  </sheetViews>
  <sheetFormatPr defaultRowHeight="12.75" outlineLevelRow="1"/>
  <cols>
    <col min="1" max="1" width="46.140625" customWidth="1"/>
    <col min="2" max="3" width="6.5703125" customWidth="1"/>
    <col min="4" max="4" width="17.28515625" bestFit="1" customWidth="1"/>
    <col min="5" max="5" width="16" customWidth="1"/>
    <col min="6" max="6" width="17.85546875" customWidth="1"/>
    <col min="7" max="7" width="15.85546875" customWidth="1"/>
    <col min="8" max="8" width="16.5703125" customWidth="1"/>
    <col min="9" max="9" width="11.28515625" customWidth="1"/>
    <col min="10" max="10" width="16.28515625" bestFit="1" customWidth="1"/>
    <col min="11" max="11" width="12.7109375" customWidth="1"/>
  </cols>
  <sheetData>
    <row r="1" spans="1:11" ht="15.75">
      <c r="A1" s="2"/>
      <c r="B1" s="1"/>
      <c r="C1" s="1"/>
      <c r="D1" s="1"/>
      <c r="E1" s="1"/>
      <c r="F1" s="1"/>
      <c r="G1" s="1"/>
      <c r="H1" s="21"/>
      <c r="I1" s="21"/>
      <c r="J1" s="21"/>
      <c r="K1" s="21"/>
    </row>
    <row r="2" spans="1:11" ht="15.75" customHeight="1">
      <c r="A2" s="20" t="s">
        <v>74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8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K5" s="9" t="s">
        <v>36</v>
      </c>
    </row>
    <row r="6" spans="1:11" ht="42" customHeight="1">
      <c r="A6" s="22" t="s">
        <v>33</v>
      </c>
      <c r="B6" s="24" t="s">
        <v>48</v>
      </c>
      <c r="C6" s="24" t="s">
        <v>49</v>
      </c>
      <c r="D6" s="22" t="s">
        <v>69</v>
      </c>
      <c r="E6" s="22"/>
      <c r="F6" s="22" t="s">
        <v>70</v>
      </c>
      <c r="G6" s="22"/>
      <c r="H6" s="22" t="s">
        <v>73</v>
      </c>
      <c r="I6" s="22"/>
      <c r="J6" s="22"/>
      <c r="K6" s="22"/>
    </row>
    <row r="7" spans="1:11">
      <c r="A7" s="22"/>
      <c r="B7" s="25"/>
      <c r="C7" s="25"/>
      <c r="D7" s="23" t="s">
        <v>71</v>
      </c>
      <c r="E7" s="23" t="s">
        <v>66</v>
      </c>
      <c r="F7" s="23" t="s">
        <v>72</v>
      </c>
      <c r="G7" s="23" t="s">
        <v>66</v>
      </c>
      <c r="H7" s="14" t="s">
        <v>67</v>
      </c>
      <c r="I7" s="15"/>
      <c r="J7" s="14" t="s">
        <v>68</v>
      </c>
      <c r="K7" s="15"/>
    </row>
    <row r="8" spans="1:11">
      <c r="A8" s="22"/>
      <c r="B8" s="25"/>
      <c r="C8" s="25"/>
      <c r="D8" s="23"/>
      <c r="E8" s="23"/>
      <c r="F8" s="23"/>
      <c r="G8" s="23"/>
      <c r="H8" s="16"/>
      <c r="I8" s="17"/>
      <c r="J8" s="16"/>
      <c r="K8" s="17"/>
    </row>
    <row r="9" spans="1:11">
      <c r="A9" s="22"/>
      <c r="B9" s="25"/>
      <c r="C9" s="25"/>
      <c r="D9" s="23"/>
      <c r="E9" s="23"/>
      <c r="F9" s="23"/>
      <c r="G9" s="23"/>
      <c r="H9" s="16"/>
      <c r="I9" s="17"/>
      <c r="J9" s="16"/>
      <c r="K9" s="17"/>
    </row>
    <row r="10" spans="1:11">
      <c r="A10" s="22"/>
      <c r="B10" s="25"/>
      <c r="C10" s="25"/>
      <c r="D10" s="23"/>
      <c r="E10" s="23"/>
      <c r="F10" s="23"/>
      <c r="G10" s="23"/>
      <c r="H10" s="18"/>
      <c r="I10" s="19"/>
      <c r="J10" s="18"/>
      <c r="K10" s="19"/>
    </row>
    <row r="11" spans="1:11" ht="15.75">
      <c r="A11" s="22"/>
      <c r="B11" s="26"/>
      <c r="C11" s="26"/>
      <c r="D11" s="23"/>
      <c r="E11" s="23"/>
      <c r="F11" s="23"/>
      <c r="G11" s="23"/>
      <c r="H11" s="13" t="s">
        <v>34</v>
      </c>
      <c r="I11" s="13" t="s">
        <v>35</v>
      </c>
      <c r="J11" s="13" t="s">
        <v>34</v>
      </c>
      <c r="K11" s="13" t="s">
        <v>35</v>
      </c>
    </row>
    <row r="12" spans="1:11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15.75">
      <c r="A13" s="4" t="s">
        <v>0</v>
      </c>
      <c r="B13" s="5" t="s">
        <v>50</v>
      </c>
      <c r="C13" s="5" t="s">
        <v>51</v>
      </c>
      <c r="D13" s="27">
        <f>SUM(D14:D20)</f>
        <v>94037335.510000005</v>
      </c>
      <c r="E13" s="27">
        <f t="shared" ref="E13:G13" si="0">SUM(E14:E20)</f>
        <v>21632074.209999997</v>
      </c>
      <c r="F13" s="27">
        <f t="shared" si="0"/>
        <v>103025328.48</v>
      </c>
      <c r="G13" s="27">
        <f t="shared" si="0"/>
        <v>25206370.850000001</v>
      </c>
      <c r="H13" s="27">
        <f>F13-D13</f>
        <v>8987992.9699999988</v>
      </c>
      <c r="I13" s="27">
        <f>F13/D13*100</f>
        <v>109.5578983828654</v>
      </c>
      <c r="J13" s="27">
        <f>G13-E13</f>
        <v>3574296.6400000043</v>
      </c>
      <c r="K13" s="27">
        <f>G13/E13*100</f>
        <v>116.52313414470301</v>
      </c>
    </row>
    <row r="14" spans="1:11" ht="47.25" outlineLevel="1">
      <c r="A14" s="6" t="s">
        <v>52</v>
      </c>
      <c r="B14" s="12" t="s">
        <v>50</v>
      </c>
      <c r="C14" s="12" t="s">
        <v>53</v>
      </c>
      <c r="D14" s="28">
        <v>2160359.48</v>
      </c>
      <c r="E14" s="29">
        <v>766297.71</v>
      </c>
      <c r="F14" s="28">
        <v>3351891.6</v>
      </c>
      <c r="G14" s="29">
        <v>828090.59</v>
      </c>
      <c r="H14" s="30">
        <f>F14-D14</f>
        <v>1191532.1200000001</v>
      </c>
      <c r="I14" s="30">
        <f>F14/D14*100</f>
        <v>155.15434496114509</v>
      </c>
      <c r="J14" s="30">
        <f t="shared" ref="J14" si="1">G14-E14</f>
        <v>61792.880000000005</v>
      </c>
      <c r="K14" s="30">
        <f t="shared" ref="K14" si="2">G14/E14*100</f>
        <v>108.0638215661639</v>
      </c>
    </row>
    <row r="15" spans="1:11" ht="63" outlineLevel="1">
      <c r="A15" s="6" t="s">
        <v>1</v>
      </c>
      <c r="B15" s="12" t="s">
        <v>50</v>
      </c>
      <c r="C15" s="12" t="s">
        <v>54</v>
      </c>
      <c r="D15" s="28">
        <v>500000</v>
      </c>
      <c r="E15" s="29">
        <v>18090</v>
      </c>
      <c r="F15" s="28">
        <v>500000</v>
      </c>
      <c r="G15" s="29">
        <v>324257.33</v>
      </c>
      <c r="H15" s="30">
        <f t="shared" ref="H15:H45" si="3">F15-D15</f>
        <v>0</v>
      </c>
      <c r="I15" s="30">
        <f>F15/D15*100</f>
        <v>100</v>
      </c>
      <c r="J15" s="30">
        <f t="shared" ref="J15:J23" si="4">G15-E15</f>
        <v>306167.33</v>
      </c>
      <c r="K15" s="30">
        <f t="shared" ref="K15:K17" si="5">G15/E15*100</f>
        <v>1792.4672747374241</v>
      </c>
    </row>
    <row r="16" spans="1:11" ht="78.75" outlineLevel="1">
      <c r="A16" s="6" t="s">
        <v>2</v>
      </c>
      <c r="B16" s="12" t="s">
        <v>50</v>
      </c>
      <c r="C16" s="12" t="s">
        <v>55</v>
      </c>
      <c r="D16" s="28">
        <v>50513100.299999997</v>
      </c>
      <c r="E16" s="29">
        <v>14087234.859999999</v>
      </c>
      <c r="F16" s="28">
        <v>54070719.899999999</v>
      </c>
      <c r="G16" s="29">
        <v>16718822.060000001</v>
      </c>
      <c r="H16" s="30">
        <f t="shared" si="3"/>
        <v>3557619.6000000015</v>
      </c>
      <c r="I16" s="30">
        <f t="shared" ref="I16:I17" si="6">F16/D16*100</f>
        <v>107.04296425852127</v>
      </c>
      <c r="J16" s="30">
        <f t="shared" si="4"/>
        <v>2631587.2000000011</v>
      </c>
      <c r="K16" s="30">
        <f t="shared" si="5"/>
        <v>118.68065114376888</v>
      </c>
    </row>
    <row r="17" spans="1:11" ht="63" outlineLevel="1">
      <c r="A17" s="6" t="s">
        <v>3</v>
      </c>
      <c r="B17" s="12" t="s">
        <v>50</v>
      </c>
      <c r="C17" s="12" t="s">
        <v>57</v>
      </c>
      <c r="D17" s="28">
        <v>19565263</v>
      </c>
      <c r="E17" s="29">
        <v>3586101.51</v>
      </c>
      <c r="F17" s="28">
        <v>20548615</v>
      </c>
      <c r="G17" s="29">
        <v>3896599.3</v>
      </c>
      <c r="H17" s="30">
        <f t="shared" si="3"/>
        <v>983352</v>
      </c>
      <c r="I17" s="30">
        <f t="shared" si="6"/>
        <v>105.02600961714647</v>
      </c>
      <c r="J17" s="30">
        <f t="shared" si="4"/>
        <v>310497.79000000004</v>
      </c>
      <c r="K17" s="30">
        <f t="shared" si="5"/>
        <v>108.65836589215792</v>
      </c>
    </row>
    <row r="18" spans="1:11" ht="31.5" outlineLevel="1">
      <c r="A18" s="6" t="s">
        <v>30</v>
      </c>
      <c r="B18" s="12" t="s">
        <v>50</v>
      </c>
      <c r="C18" s="12" t="s">
        <v>58</v>
      </c>
      <c r="D18" s="28">
        <v>1500000</v>
      </c>
      <c r="E18" s="29">
        <v>0</v>
      </c>
      <c r="F18" s="28">
        <v>0</v>
      </c>
      <c r="G18" s="29">
        <v>0</v>
      </c>
      <c r="H18" s="30">
        <f t="shared" si="3"/>
        <v>-1500000</v>
      </c>
      <c r="I18" s="30">
        <v>0</v>
      </c>
      <c r="J18" s="30">
        <f t="shared" si="4"/>
        <v>0</v>
      </c>
      <c r="K18" s="30">
        <v>0</v>
      </c>
    </row>
    <row r="19" spans="1:11" ht="15.75" outlineLevel="1">
      <c r="A19" s="6" t="s">
        <v>4</v>
      </c>
      <c r="B19" s="12" t="s">
        <v>50</v>
      </c>
      <c r="C19" s="12" t="s">
        <v>60</v>
      </c>
      <c r="D19" s="28">
        <v>415195</v>
      </c>
      <c r="E19" s="29">
        <v>0</v>
      </c>
      <c r="F19" s="28">
        <v>269160</v>
      </c>
      <c r="G19" s="29">
        <v>0</v>
      </c>
      <c r="H19" s="30">
        <f t="shared" si="3"/>
        <v>-146035</v>
      </c>
      <c r="I19" s="30">
        <f t="shared" ref="I19:I22" si="7">F19/D19*100</f>
        <v>64.827370271800007</v>
      </c>
      <c r="J19" s="30">
        <f t="shared" si="4"/>
        <v>0</v>
      </c>
      <c r="K19" s="30">
        <v>0</v>
      </c>
    </row>
    <row r="20" spans="1:11" ht="15.75" outlineLevel="1">
      <c r="A20" s="6" t="s">
        <v>5</v>
      </c>
      <c r="B20" s="12" t="s">
        <v>50</v>
      </c>
      <c r="C20" s="12" t="s">
        <v>61</v>
      </c>
      <c r="D20" s="28">
        <v>19383417.73</v>
      </c>
      <c r="E20" s="29">
        <v>3174350.13</v>
      </c>
      <c r="F20" s="28">
        <v>24284941.98</v>
      </c>
      <c r="G20" s="29">
        <v>3438601.57</v>
      </c>
      <c r="H20" s="30">
        <f t="shared" si="3"/>
        <v>4901524.25</v>
      </c>
      <c r="I20" s="30">
        <f t="shared" si="7"/>
        <v>125.28720331097152</v>
      </c>
      <c r="J20" s="30">
        <f t="shared" si="4"/>
        <v>264251.43999999994</v>
      </c>
      <c r="K20" s="30">
        <f t="shared" ref="K20:K22" si="8">G20/E20*100</f>
        <v>108.32458390467468</v>
      </c>
    </row>
    <row r="21" spans="1:11" ht="47.25">
      <c r="A21" s="4" t="s">
        <v>6</v>
      </c>
      <c r="B21" s="5" t="s">
        <v>54</v>
      </c>
      <c r="C21" s="5" t="s">
        <v>51</v>
      </c>
      <c r="D21" s="31">
        <f>D22+D23</f>
        <v>95000</v>
      </c>
      <c r="E21" s="31">
        <f>E22+E23</f>
        <v>55009</v>
      </c>
      <c r="F21" s="31">
        <f>F22+F23</f>
        <v>595000</v>
      </c>
      <c r="G21" s="31">
        <f>G22+G23</f>
        <v>65640.5</v>
      </c>
      <c r="H21" s="27">
        <f t="shared" si="3"/>
        <v>500000</v>
      </c>
      <c r="I21" s="27">
        <f t="shared" si="7"/>
        <v>626.31578947368428</v>
      </c>
      <c r="J21" s="27">
        <f t="shared" si="4"/>
        <v>10631.5</v>
      </c>
      <c r="K21" s="27">
        <f t="shared" si="8"/>
        <v>119.32683742660292</v>
      </c>
    </row>
    <row r="22" spans="1:11" ht="63" outlineLevel="1">
      <c r="A22" s="6" t="s">
        <v>7</v>
      </c>
      <c r="B22" s="12" t="s">
        <v>54</v>
      </c>
      <c r="C22" s="12" t="s">
        <v>62</v>
      </c>
      <c r="D22" s="28">
        <v>0</v>
      </c>
      <c r="E22" s="29">
        <v>0</v>
      </c>
      <c r="F22" s="28">
        <v>0</v>
      </c>
      <c r="G22" s="29">
        <v>0</v>
      </c>
      <c r="H22" s="30">
        <f t="shared" si="3"/>
        <v>0</v>
      </c>
      <c r="I22" s="30" t="e">
        <f t="shared" si="7"/>
        <v>#DIV/0!</v>
      </c>
      <c r="J22" s="30">
        <f t="shared" si="4"/>
        <v>0</v>
      </c>
      <c r="K22" s="30" t="e">
        <f t="shared" si="8"/>
        <v>#DIV/0!</v>
      </c>
    </row>
    <row r="23" spans="1:11" ht="15.75" outlineLevel="1">
      <c r="A23" s="6" t="s">
        <v>44</v>
      </c>
      <c r="B23" s="12" t="s">
        <v>54</v>
      </c>
      <c r="C23" s="12" t="s">
        <v>59</v>
      </c>
      <c r="D23" s="28">
        <v>95000</v>
      </c>
      <c r="E23" s="29">
        <v>55009</v>
      </c>
      <c r="F23" s="28">
        <v>595000</v>
      </c>
      <c r="G23" s="29">
        <v>65640.5</v>
      </c>
      <c r="H23" s="30">
        <f t="shared" si="3"/>
        <v>500000</v>
      </c>
      <c r="I23" s="30"/>
      <c r="J23" s="30">
        <f t="shared" si="4"/>
        <v>10631.5</v>
      </c>
      <c r="K23" s="30"/>
    </row>
    <row r="24" spans="1:11" ht="15.75">
      <c r="A24" s="4" t="s">
        <v>8</v>
      </c>
      <c r="B24" s="5" t="s">
        <v>55</v>
      </c>
      <c r="C24" s="5" t="s">
        <v>51</v>
      </c>
      <c r="D24" s="31">
        <f>SUM(D25:D29)</f>
        <v>76423498.680000007</v>
      </c>
      <c r="E24" s="31">
        <f t="shared" ref="E24:G24" si="9">SUM(E25:E29)</f>
        <v>14029930.859999999</v>
      </c>
      <c r="F24" s="31">
        <f>SUM(F25:F29)</f>
        <v>93284454.340000004</v>
      </c>
      <c r="G24" s="31">
        <f t="shared" si="9"/>
        <v>18765423.009999998</v>
      </c>
      <c r="H24" s="27">
        <f t="shared" si="3"/>
        <v>16860955.659999996</v>
      </c>
      <c r="I24" s="27">
        <f t="shared" ref="I24:I37" si="10">F24/D24*100</f>
        <v>122.06252782354296</v>
      </c>
      <c r="J24" s="27">
        <f>G24-E24</f>
        <v>4735492.1499999985</v>
      </c>
      <c r="K24" s="27">
        <f t="shared" ref="K24:K25" si="11">G24/E24*100</f>
        <v>133.75278322647415</v>
      </c>
    </row>
    <row r="25" spans="1:11" ht="15.75">
      <c r="A25" s="6" t="s">
        <v>38</v>
      </c>
      <c r="B25" s="12" t="s">
        <v>55</v>
      </c>
      <c r="C25" s="12" t="s">
        <v>56</v>
      </c>
      <c r="D25" s="28">
        <v>160000</v>
      </c>
      <c r="E25" s="29">
        <v>0</v>
      </c>
      <c r="F25" s="28">
        <v>435500</v>
      </c>
      <c r="G25" s="29">
        <v>0</v>
      </c>
      <c r="H25" s="27">
        <f t="shared" si="3"/>
        <v>275500</v>
      </c>
      <c r="I25" s="27">
        <f t="shared" si="10"/>
        <v>272.1875</v>
      </c>
      <c r="J25" s="27">
        <f t="shared" ref="J25:J55" si="12">G25-E25</f>
        <v>0</v>
      </c>
      <c r="K25" s="27" t="e">
        <f t="shared" si="11"/>
        <v>#DIV/0!</v>
      </c>
    </row>
    <row r="26" spans="1:11" ht="15.75" outlineLevel="1">
      <c r="A26" s="6" t="s">
        <v>9</v>
      </c>
      <c r="B26" s="12" t="s">
        <v>55</v>
      </c>
      <c r="C26" s="12" t="s">
        <v>64</v>
      </c>
      <c r="D26" s="28">
        <v>31031917.890000001</v>
      </c>
      <c r="E26" s="29">
        <v>2901017.77</v>
      </c>
      <c r="F26" s="28">
        <v>32308465.370000001</v>
      </c>
      <c r="G26" s="29">
        <v>6643809.9199999999</v>
      </c>
      <c r="H26" s="30">
        <f t="shared" si="3"/>
        <v>1276547.4800000004</v>
      </c>
      <c r="I26" s="30">
        <f t="shared" si="10"/>
        <v>104.11365963433205</v>
      </c>
      <c r="J26" s="30">
        <f t="shared" si="12"/>
        <v>3742792.15</v>
      </c>
      <c r="K26" s="30">
        <v>0</v>
      </c>
    </row>
    <row r="27" spans="1:11" ht="15.75" outlineLevel="1">
      <c r="A27" s="6" t="s">
        <v>10</v>
      </c>
      <c r="B27" s="12" t="s">
        <v>55</v>
      </c>
      <c r="C27" s="12" t="s">
        <v>62</v>
      </c>
      <c r="D27" s="28">
        <v>39596968.090000004</v>
      </c>
      <c r="E27" s="29">
        <v>11078070.289999999</v>
      </c>
      <c r="F27" s="28">
        <v>53702701.359999999</v>
      </c>
      <c r="G27" s="29">
        <v>10772241.449999999</v>
      </c>
      <c r="H27" s="30">
        <f t="shared" si="3"/>
        <v>14105733.269999996</v>
      </c>
      <c r="I27" s="30">
        <f t="shared" si="10"/>
        <v>135.62326599839426</v>
      </c>
      <c r="J27" s="30">
        <f t="shared" si="12"/>
        <v>-305828.83999999985</v>
      </c>
      <c r="K27" s="30">
        <f t="shared" ref="K27:K37" si="13">G27/E27*100</f>
        <v>97.239331110978185</v>
      </c>
    </row>
    <row r="28" spans="1:11" ht="15.75" outlineLevel="1">
      <c r="A28" s="6" t="s">
        <v>47</v>
      </c>
      <c r="B28" s="12" t="s">
        <v>55</v>
      </c>
      <c r="C28" s="12" t="s">
        <v>59</v>
      </c>
      <c r="D28" s="28">
        <v>550026.69999999995</v>
      </c>
      <c r="E28" s="29">
        <v>50842.8</v>
      </c>
      <c r="F28" s="28">
        <v>550026.71</v>
      </c>
      <c r="G28" s="29">
        <v>0</v>
      </c>
      <c r="H28" s="30">
        <f t="shared" si="3"/>
        <v>1.0000000009313226E-2</v>
      </c>
      <c r="I28" s="30">
        <f t="shared" si="10"/>
        <v>100.00000181809357</v>
      </c>
      <c r="J28" s="30">
        <f t="shared" si="12"/>
        <v>-50842.8</v>
      </c>
      <c r="K28" s="30">
        <f t="shared" si="13"/>
        <v>0</v>
      </c>
    </row>
    <row r="29" spans="1:11" ht="31.5" outlineLevel="1">
      <c r="A29" s="6" t="s">
        <v>11</v>
      </c>
      <c r="B29" s="12" t="s">
        <v>55</v>
      </c>
      <c r="C29" s="12" t="s">
        <v>65</v>
      </c>
      <c r="D29" s="28">
        <v>5084586</v>
      </c>
      <c r="E29" s="29">
        <v>0</v>
      </c>
      <c r="F29" s="28">
        <v>6287760.9000000004</v>
      </c>
      <c r="G29" s="29">
        <v>1349371.64</v>
      </c>
      <c r="H29" s="30">
        <f t="shared" si="3"/>
        <v>1203174.9000000004</v>
      </c>
      <c r="I29" s="30">
        <f t="shared" si="10"/>
        <v>123.66318319721606</v>
      </c>
      <c r="J29" s="30">
        <f t="shared" si="12"/>
        <v>1349371.64</v>
      </c>
      <c r="K29" s="30" t="e">
        <f t="shared" si="13"/>
        <v>#DIV/0!</v>
      </c>
    </row>
    <row r="30" spans="1:11" ht="31.5">
      <c r="A30" s="4" t="s">
        <v>12</v>
      </c>
      <c r="B30" s="5" t="s">
        <v>56</v>
      </c>
      <c r="C30" s="5" t="s">
        <v>51</v>
      </c>
      <c r="D30" s="31">
        <f>D31+D32+D33+D34</f>
        <v>29961890.600000001</v>
      </c>
      <c r="E30" s="31">
        <f>E31+E32+E33+E34</f>
        <v>4400545.84</v>
      </c>
      <c r="F30" s="31">
        <f>F31+F32+F33+F34</f>
        <v>24164787.380000003</v>
      </c>
      <c r="G30" s="31">
        <f>G31+G32+G33+G34</f>
        <v>4635906.13</v>
      </c>
      <c r="H30" s="27">
        <f t="shared" si="3"/>
        <v>-5797103.2199999988</v>
      </c>
      <c r="I30" s="27">
        <f t="shared" si="10"/>
        <v>80.65174425274752</v>
      </c>
      <c r="J30" s="27">
        <f t="shared" si="12"/>
        <v>235360.29000000004</v>
      </c>
      <c r="K30" s="27">
        <f t="shared" si="13"/>
        <v>105.34843400245093</v>
      </c>
    </row>
    <row r="31" spans="1:11" ht="15.75" outlineLevel="1">
      <c r="A31" s="6" t="s">
        <v>13</v>
      </c>
      <c r="B31" s="12" t="s">
        <v>56</v>
      </c>
      <c r="C31" s="12" t="s">
        <v>50</v>
      </c>
      <c r="D31" s="28">
        <v>1730000</v>
      </c>
      <c r="E31" s="29">
        <v>554460.17000000004</v>
      </c>
      <c r="F31" s="28">
        <v>2495500</v>
      </c>
      <c r="G31" s="29">
        <v>452754.08</v>
      </c>
      <c r="H31" s="30">
        <f t="shared" si="3"/>
        <v>765500</v>
      </c>
      <c r="I31" s="30">
        <f t="shared" si="10"/>
        <v>144.24855491329481</v>
      </c>
      <c r="J31" s="30">
        <f t="shared" si="12"/>
        <v>-101706.09000000003</v>
      </c>
      <c r="K31" s="30">
        <f t="shared" si="13"/>
        <v>81.656736497411515</v>
      </c>
    </row>
    <row r="32" spans="1:11" ht="15.75" outlineLevel="1">
      <c r="A32" s="6" t="s">
        <v>14</v>
      </c>
      <c r="B32" s="12" t="s">
        <v>56</v>
      </c>
      <c r="C32" s="12" t="s">
        <v>53</v>
      </c>
      <c r="D32" s="28">
        <v>11524579</v>
      </c>
      <c r="E32" s="29">
        <v>1077240.1200000001</v>
      </c>
      <c r="F32" s="28">
        <v>2538882.2400000002</v>
      </c>
      <c r="G32" s="29">
        <v>63801.95</v>
      </c>
      <c r="H32" s="30">
        <f t="shared" si="3"/>
        <v>-8985696.7599999998</v>
      </c>
      <c r="I32" s="30">
        <f t="shared" si="10"/>
        <v>22.030151730488377</v>
      </c>
      <c r="J32" s="30">
        <f t="shared" si="12"/>
        <v>-1013438.1700000002</v>
      </c>
      <c r="K32" s="30">
        <f t="shared" si="13"/>
        <v>5.9227231529401259</v>
      </c>
    </row>
    <row r="33" spans="1:11" ht="15.75" outlineLevel="1">
      <c r="A33" s="6" t="s">
        <v>15</v>
      </c>
      <c r="B33" s="12" t="s">
        <v>56</v>
      </c>
      <c r="C33" s="12" t="s">
        <v>54</v>
      </c>
      <c r="D33" s="28">
        <v>10639511.6</v>
      </c>
      <c r="E33" s="29">
        <v>1652344.55</v>
      </c>
      <c r="F33" s="28">
        <v>12980405.140000001</v>
      </c>
      <c r="G33" s="29">
        <v>2484400.63</v>
      </c>
      <c r="H33" s="30">
        <f t="shared" si="3"/>
        <v>2340893.540000001</v>
      </c>
      <c r="I33" s="30">
        <f t="shared" si="10"/>
        <v>122.00188907167507</v>
      </c>
      <c r="J33" s="30">
        <f t="shared" si="12"/>
        <v>832056.07999999984</v>
      </c>
      <c r="K33" s="30">
        <f t="shared" si="13"/>
        <v>150.35608826258419</v>
      </c>
    </row>
    <row r="34" spans="1:11" ht="31.5" outlineLevel="1">
      <c r="A34" s="6" t="s">
        <v>16</v>
      </c>
      <c r="B34" s="12" t="s">
        <v>56</v>
      </c>
      <c r="C34" s="12" t="s">
        <v>56</v>
      </c>
      <c r="D34" s="28">
        <v>6067800</v>
      </c>
      <c r="E34" s="29">
        <v>1116501</v>
      </c>
      <c r="F34" s="28">
        <v>6150000</v>
      </c>
      <c r="G34" s="29">
        <v>1634949.47</v>
      </c>
      <c r="H34" s="30">
        <f t="shared" si="3"/>
        <v>82200</v>
      </c>
      <c r="I34" s="30">
        <f t="shared" si="10"/>
        <v>101.35469198061901</v>
      </c>
      <c r="J34" s="30">
        <f t="shared" si="12"/>
        <v>518448.47</v>
      </c>
      <c r="K34" s="30">
        <f t="shared" si="13"/>
        <v>146.43511022381531</v>
      </c>
    </row>
    <row r="35" spans="1:11" ht="15.75">
      <c r="A35" s="4" t="s">
        <v>17</v>
      </c>
      <c r="B35" s="5" t="s">
        <v>58</v>
      </c>
      <c r="C35" s="5" t="s">
        <v>51</v>
      </c>
      <c r="D35" s="31">
        <f>D36+D37+D38+D39+D40</f>
        <v>555110741.91999996</v>
      </c>
      <c r="E35" s="31">
        <f>E36+E37+E38+E39+E40</f>
        <v>116845242.72</v>
      </c>
      <c r="F35" s="31">
        <f>F36+F37+F38+F39+F40</f>
        <v>632686624.70000005</v>
      </c>
      <c r="G35" s="31">
        <f>G36+G37+G38+G39+G40</f>
        <v>135023220.72999999</v>
      </c>
      <c r="H35" s="27">
        <f t="shared" si="3"/>
        <v>77575882.780000091</v>
      </c>
      <c r="I35" s="27">
        <f t="shared" si="10"/>
        <v>113.97484806575406</v>
      </c>
      <c r="J35" s="27">
        <f t="shared" si="12"/>
        <v>18177978.00999999</v>
      </c>
      <c r="K35" s="27">
        <f t="shared" si="13"/>
        <v>115.55731118087577</v>
      </c>
    </row>
    <row r="36" spans="1:11" ht="15.75" outlineLevel="1">
      <c r="A36" s="6" t="s">
        <v>18</v>
      </c>
      <c r="B36" s="12" t="s">
        <v>58</v>
      </c>
      <c r="C36" s="12" t="s">
        <v>50</v>
      </c>
      <c r="D36" s="28">
        <v>116799256.64</v>
      </c>
      <c r="E36" s="29">
        <v>23073765.359999999</v>
      </c>
      <c r="F36" s="28">
        <v>128947958.78</v>
      </c>
      <c r="G36" s="29">
        <v>27492632.920000002</v>
      </c>
      <c r="H36" s="30">
        <f t="shared" si="3"/>
        <v>12148702.140000001</v>
      </c>
      <c r="I36" s="30">
        <f t="shared" si="10"/>
        <v>110.40135227696257</v>
      </c>
      <c r="J36" s="30">
        <f t="shared" si="12"/>
        <v>4418867.5600000024</v>
      </c>
      <c r="K36" s="30">
        <f t="shared" si="13"/>
        <v>119.15104661530631</v>
      </c>
    </row>
    <row r="37" spans="1:11" ht="15.75" outlineLevel="1">
      <c r="A37" s="6" t="s">
        <v>19</v>
      </c>
      <c r="B37" s="12" t="s">
        <v>58</v>
      </c>
      <c r="C37" s="12" t="s">
        <v>53</v>
      </c>
      <c r="D37" s="28">
        <v>348467509.76999998</v>
      </c>
      <c r="E37" s="29">
        <v>75862571.239999995</v>
      </c>
      <c r="F37" s="28">
        <v>417912118.17000002</v>
      </c>
      <c r="G37" s="29">
        <v>88604136.010000005</v>
      </c>
      <c r="H37" s="30">
        <f t="shared" si="3"/>
        <v>69444608.400000036</v>
      </c>
      <c r="I37" s="30">
        <f t="shared" si="10"/>
        <v>119.92857481773143</v>
      </c>
      <c r="J37" s="30">
        <f t="shared" si="12"/>
        <v>12741564.770000011</v>
      </c>
      <c r="K37" s="30">
        <f t="shared" si="13"/>
        <v>116.79558781324535</v>
      </c>
    </row>
    <row r="38" spans="1:11" ht="15.75" outlineLevel="1">
      <c r="A38" s="6" t="s">
        <v>31</v>
      </c>
      <c r="B38" s="12" t="s">
        <v>58</v>
      </c>
      <c r="C38" s="12" t="s">
        <v>54</v>
      </c>
      <c r="D38" s="28">
        <v>52906845.170000002</v>
      </c>
      <c r="E38" s="29">
        <v>12175071.92</v>
      </c>
      <c r="F38" s="28">
        <v>51364011.75</v>
      </c>
      <c r="G38" s="29">
        <v>12207802.1</v>
      </c>
      <c r="H38" s="30">
        <f t="shared" si="3"/>
        <v>-1542833.4200000018</v>
      </c>
      <c r="I38" s="30">
        <v>0</v>
      </c>
      <c r="J38" s="30">
        <f t="shared" si="12"/>
        <v>32730.179999999702</v>
      </c>
      <c r="K38" s="30">
        <v>0</v>
      </c>
    </row>
    <row r="39" spans="1:11" ht="15.75" outlineLevel="1">
      <c r="A39" s="6" t="s">
        <v>32</v>
      </c>
      <c r="B39" s="12" t="s">
        <v>58</v>
      </c>
      <c r="C39" s="12" t="s">
        <v>58</v>
      </c>
      <c r="D39" s="28">
        <v>1464833.34</v>
      </c>
      <c r="E39" s="29">
        <v>25000</v>
      </c>
      <c r="F39" s="28">
        <v>1472500</v>
      </c>
      <c r="G39" s="29">
        <v>269999.99</v>
      </c>
      <c r="H39" s="30">
        <f t="shared" si="3"/>
        <v>7666.6599999999162</v>
      </c>
      <c r="I39" s="30">
        <v>0</v>
      </c>
      <c r="J39" s="30">
        <f t="shared" si="12"/>
        <v>244999.99</v>
      </c>
      <c r="K39" s="30">
        <v>0</v>
      </c>
    </row>
    <row r="40" spans="1:11" ht="15.75" outlineLevel="1">
      <c r="A40" s="6" t="s">
        <v>20</v>
      </c>
      <c r="B40" s="12" t="s">
        <v>58</v>
      </c>
      <c r="C40" s="12" t="s">
        <v>62</v>
      </c>
      <c r="D40" s="28">
        <v>35472297</v>
      </c>
      <c r="E40" s="29">
        <v>5708834.2000000002</v>
      </c>
      <c r="F40" s="28">
        <v>32990036</v>
      </c>
      <c r="G40" s="29">
        <v>6448649.71</v>
      </c>
      <c r="H40" s="30">
        <f t="shared" si="3"/>
        <v>-2482261</v>
      </c>
      <c r="I40" s="30">
        <f t="shared" ref="I40:I45" si="14">F40/D40*100</f>
        <v>93.002254689060592</v>
      </c>
      <c r="J40" s="30">
        <f t="shared" si="12"/>
        <v>739815.50999999978</v>
      </c>
      <c r="K40" s="30">
        <f t="shared" ref="K40:K55" si="15">G40/E40*100</f>
        <v>112.9591346338277</v>
      </c>
    </row>
    <row r="41" spans="1:11" ht="15.75">
      <c r="A41" s="4" t="s">
        <v>21</v>
      </c>
      <c r="B41" s="5" t="s">
        <v>64</v>
      </c>
      <c r="C41" s="5" t="s">
        <v>51</v>
      </c>
      <c r="D41" s="31">
        <f>D42+D43</f>
        <v>137543268.75999999</v>
      </c>
      <c r="E41" s="31">
        <f>E42+E43</f>
        <v>32951682.030000001</v>
      </c>
      <c r="F41" s="31">
        <f>F42+F43</f>
        <v>147724749.85999998</v>
      </c>
      <c r="G41" s="31">
        <f>G42+G43</f>
        <v>35233438.870000005</v>
      </c>
      <c r="H41" s="27">
        <f t="shared" si="3"/>
        <v>10181481.099999994</v>
      </c>
      <c r="I41" s="27">
        <f t="shared" si="14"/>
        <v>107.40238413103714</v>
      </c>
      <c r="J41" s="27">
        <f t="shared" si="12"/>
        <v>2281756.8400000036</v>
      </c>
      <c r="K41" s="27">
        <f t="shared" si="15"/>
        <v>106.92455346565507</v>
      </c>
    </row>
    <row r="42" spans="1:11" ht="15.75" outlineLevel="1">
      <c r="A42" s="6" t="s">
        <v>22</v>
      </c>
      <c r="B42" s="12" t="s">
        <v>64</v>
      </c>
      <c r="C42" s="12" t="s">
        <v>50</v>
      </c>
      <c r="D42" s="28">
        <v>109938668.76000001</v>
      </c>
      <c r="E42" s="29">
        <v>26030791.620000001</v>
      </c>
      <c r="F42" s="28">
        <v>115655709.45999999</v>
      </c>
      <c r="G42" s="29">
        <v>28636302.510000002</v>
      </c>
      <c r="H42" s="30">
        <f t="shared" si="3"/>
        <v>5717040.6999999881</v>
      </c>
      <c r="I42" s="30">
        <f t="shared" si="14"/>
        <v>105.20020913886133</v>
      </c>
      <c r="J42" s="30">
        <f t="shared" si="12"/>
        <v>2605510.8900000006</v>
      </c>
      <c r="K42" s="30">
        <f t="shared" si="15"/>
        <v>110.00934173664596</v>
      </c>
    </row>
    <row r="43" spans="1:11" ht="31.5" outlineLevel="1">
      <c r="A43" s="6" t="s">
        <v>23</v>
      </c>
      <c r="B43" s="12" t="s">
        <v>64</v>
      </c>
      <c r="C43" s="12" t="s">
        <v>55</v>
      </c>
      <c r="D43" s="28">
        <v>27604600</v>
      </c>
      <c r="E43" s="29">
        <v>6920890.4100000001</v>
      </c>
      <c r="F43" s="28">
        <v>32069040.399999999</v>
      </c>
      <c r="G43" s="29">
        <v>6597136.3600000003</v>
      </c>
      <c r="H43" s="30">
        <f t="shared" si="3"/>
        <v>4464440.3999999985</v>
      </c>
      <c r="I43" s="30">
        <f t="shared" si="14"/>
        <v>116.17281322678103</v>
      </c>
      <c r="J43" s="30">
        <f t="shared" si="12"/>
        <v>-323754.04999999981</v>
      </c>
      <c r="K43" s="30">
        <f t="shared" si="15"/>
        <v>95.322075183675679</v>
      </c>
    </row>
    <row r="44" spans="1:11" ht="15.75" outlineLevel="1">
      <c r="A44" s="4" t="s">
        <v>39</v>
      </c>
      <c r="B44" s="5" t="s">
        <v>62</v>
      </c>
      <c r="C44" s="5" t="s">
        <v>51</v>
      </c>
      <c r="D44" s="31">
        <f>D45</f>
        <v>75000</v>
      </c>
      <c r="E44" s="31">
        <f>E45</f>
        <v>0</v>
      </c>
      <c r="F44" s="31">
        <f>F45</f>
        <v>75000</v>
      </c>
      <c r="G44" s="31">
        <f>G45</f>
        <v>0</v>
      </c>
      <c r="H44" s="30">
        <f t="shared" si="3"/>
        <v>0</v>
      </c>
      <c r="I44" s="30">
        <f t="shared" si="14"/>
        <v>100</v>
      </c>
      <c r="J44" s="30">
        <f t="shared" si="12"/>
        <v>0</v>
      </c>
      <c r="K44" s="30" t="e">
        <f t="shared" si="15"/>
        <v>#DIV/0!</v>
      </c>
    </row>
    <row r="45" spans="1:11" ht="15.75" outlineLevel="1">
      <c r="A45" s="6" t="s">
        <v>40</v>
      </c>
      <c r="B45" s="12" t="s">
        <v>62</v>
      </c>
      <c r="C45" s="12" t="s">
        <v>50</v>
      </c>
      <c r="D45" s="28">
        <v>75000</v>
      </c>
      <c r="E45" s="29">
        <v>0</v>
      </c>
      <c r="F45" s="28">
        <v>75000</v>
      </c>
      <c r="G45" s="29">
        <v>0</v>
      </c>
      <c r="H45" s="30">
        <f t="shared" si="3"/>
        <v>0</v>
      </c>
      <c r="I45" s="30">
        <f t="shared" si="14"/>
        <v>100</v>
      </c>
      <c r="J45" s="30">
        <f t="shared" si="12"/>
        <v>0</v>
      </c>
      <c r="K45" s="30" t="e">
        <f t="shared" si="15"/>
        <v>#DIV/0!</v>
      </c>
    </row>
    <row r="46" spans="1:11" ht="15.75">
      <c r="A46" s="4" t="s">
        <v>24</v>
      </c>
      <c r="B46" s="5" t="s">
        <v>59</v>
      </c>
      <c r="C46" s="5" t="s">
        <v>51</v>
      </c>
      <c r="D46" s="31">
        <f>D47+D48+D49</f>
        <v>37496118.200000003</v>
      </c>
      <c r="E46" s="31">
        <f>E47+E48+E49</f>
        <v>7245424.8399999999</v>
      </c>
      <c r="F46" s="31">
        <f>F47+F48+F49</f>
        <v>39592410.659999996</v>
      </c>
      <c r="G46" s="31">
        <f>G47+G48+G49</f>
        <v>6931270</v>
      </c>
      <c r="H46" s="27">
        <f>F46-D46</f>
        <v>2096292.4599999934</v>
      </c>
      <c r="I46" s="27">
        <f>F46/D46*100</f>
        <v>105.59069194527979</v>
      </c>
      <c r="J46" s="27">
        <f t="shared" si="12"/>
        <v>-314154.83999999985</v>
      </c>
      <c r="K46" s="27">
        <f t="shared" si="15"/>
        <v>95.664093590956355</v>
      </c>
    </row>
    <row r="47" spans="1:11" ht="15.75" outlineLevel="1">
      <c r="A47" s="6" t="s">
        <v>25</v>
      </c>
      <c r="B47" s="12" t="s">
        <v>59</v>
      </c>
      <c r="C47" s="12" t="s">
        <v>50</v>
      </c>
      <c r="D47" s="28">
        <v>5485003.3200000003</v>
      </c>
      <c r="E47" s="29">
        <v>941592.3</v>
      </c>
      <c r="F47" s="28">
        <v>5523636</v>
      </c>
      <c r="G47" s="29">
        <v>1380909</v>
      </c>
      <c r="H47" s="30">
        <f>F47-D47</f>
        <v>38632.679999999702</v>
      </c>
      <c r="I47" s="30">
        <f t="shared" ref="I47:I55" si="16">F47/D47*100</f>
        <v>100.7043328462379</v>
      </c>
      <c r="J47" s="30">
        <f t="shared" si="12"/>
        <v>439316.69999999995</v>
      </c>
      <c r="K47" s="30">
        <f t="shared" si="15"/>
        <v>146.65678553233707</v>
      </c>
    </row>
    <row r="48" spans="1:11" ht="15.75" outlineLevel="1">
      <c r="A48" s="6" t="s">
        <v>26</v>
      </c>
      <c r="B48" s="12" t="s">
        <v>59</v>
      </c>
      <c r="C48" s="12" t="s">
        <v>54</v>
      </c>
      <c r="D48" s="28">
        <v>14836800</v>
      </c>
      <c r="E48" s="29">
        <v>3644182.54</v>
      </c>
      <c r="F48" s="28">
        <v>14656800</v>
      </c>
      <c r="G48" s="29">
        <v>3282661</v>
      </c>
      <c r="H48" s="30">
        <f t="shared" ref="H48:H55" si="17">F48-D48</f>
        <v>-180000</v>
      </c>
      <c r="I48" s="30">
        <f t="shared" si="16"/>
        <v>98.786800388223867</v>
      </c>
      <c r="J48" s="30">
        <f t="shared" si="12"/>
        <v>-361521.54000000004</v>
      </c>
      <c r="K48" s="30">
        <f t="shared" si="15"/>
        <v>90.079488718476767</v>
      </c>
    </row>
    <row r="49" spans="1:11" ht="15.75" outlineLevel="1">
      <c r="A49" s="6" t="s">
        <v>27</v>
      </c>
      <c r="B49" s="12" t="s">
        <v>59</v>
      </c>
      <c r="C49" s="12" t="s">
        <v>55</v>
      </c>
      <c r="D49" s="28">
        <v>17174314.879999999</v>
      </c>
      <c r="E49" s="29">
        <v>2659650</v>
      </c>
      <c r="F49" s="28">
        <v>19411974.66</v>
      </c>
      <c r="G49" s="29">
        <v>2267700</v>
      </c>
      <c r="H49" s="30">
        <f t="shared" si="17"/>
        <v>2237659.7800000012</v>
      </c>
      <c r="I49" s="30">
        <f t="shared" si="16"/>
        <v>113.02910652119127</v>
      </c>
      <c r="J49" s="30">
        <f t="shared" si="12"/>
        <v>-391950</v>
      </c>
      <c r="K49" s="30">
        <f t="shared" si="15"/>
        <v>85.263098528001805</v>
      </c>
    </row>
    <row r="50" spans="1:11" ht="15.75" outlineLevel="1">
      <c r="A50" s="4" t="s">
        <v>46</v>
      </c>
      <c r="B50" s="5" t="s">
        <v>60</v>
      </c>
      <c r="C50" s="5" t="s">
        <v>51</v>
      </c>
      <c r="D50" s="31">
        <f t="shared" ref="D50:G50" si="18">D51</f>
        <v>100000</v>
      </c>
      <c r="E50" s="31">
        <f t="shared" si="18"/>
        <v>100000</v>
      </c>
      <c r="F50" s="31">
        <f t="shared" si="18"/>
        <v>100000</v>
      </c>
      <c r="G50" s="31">
        <f t="shared" si="18"/>
        <v>100000</v>
      </c>
      <c r="H50" s="30">
        <f t="shared" si="17"/>
        <v>0</v>
      </c>
      <c r="I50" s="30">
        <f t="shared" si="16"/>
        <v>100</v>
      </c>
      <c r="J50" s="30">
        <f t="shared" si="12"/>
        <v>0</v>
      </c>
      <c r="K50" s="30">
        <f t="shared" si="15"/>
        <v>100</v>
      </c>
    </row>
    <row r="51" spans="1:11" ht="15.75" outlineLevel="1">
      <c r="A51" s="6" t="s">
        <v>45</v>
      </c>
      <c r="B51" s="12" t="s">
        <v>60</v>
      </c>
      <c r="C51" s="12" t="s">
        <v>53</v>
      </c>
      <c r="D51" s="28">
        <v>100000</v>
      </c>
      <c r="E51" s="29">
        <v>100000</v>
      </c>
      <c r="F51" s="28">
        <v>100000</v>
      </c>
      <c r="G51" s="29">
        <v>100000</v>
      </c>
      <c r="H51" s="30">
        <f t="shared" si="17"/>
        <v>0</v>
      </c>
      <c r="I51" s="30">
        <f t="shared" si="16"/>
        <v>100</v>
      </c>
      <c r="J51" s="30">
        <f t="shared" si="12"/>
        <v>0</v>
      </c>
      <c r="K51" s="30">
        <f t="shared" si="15"/>
        <v>100</v>
      </c>
    </row>
    <row r="52" spans="1:11" ht="47.25">
      <c r="A52" s="4" t="s">
        <v>28</v>
      </c>
      <c r="B52" s="5" t="s">
        <v>61</v>
      </c>
      <c r="C52" s="5" t="s">
        <v>51</v>
      </c>
      <c r="D52" s="31">
        <f>D53</f>
        <v>225250</v>
      </c>
      <c r="E52" s="31">
        <f>E53</f>
        <v>69773.98</v>
      </c>
      <c r="F52" s="31">
        <f>F53</f>
        <v>66320</v>
      </c>
      <c r="G52" s="31">
        <f>G53</f>
        <v>25935.55</v>
      </c>
      <c r="H52" s="27">
        <f t="shared" si="17"/>
        <v>-158930</v>
      </c>
      <c r="I52" s="27">
        <f t="shared" si="16"/>
        <v>29.442841287458382</v>
      </c>
      <c r="J52" s="27">
        <f t="shared" si="12"/>
        <v>-43838.429999999993</v>
      </c>
      <c r="K52" s="27">
        <f t="shared" si="15"/>
        <v>37.170804933300353</v>
      </c>
    </row>
    <row r="53" spans="1:11" ht="31.5" outlineLevel="1">
      <c r="A53" s="6" t="s">
        <v>29</v>
      </c>
      <c r="B53" s="12" t="s">
        <v>61</v>
      </c>
      <c r="C53" s="12" t="s">
        <v>50</v>
      </c>
      <c r="D53" s="28">
        <v>225250</v>
      </c>
      <c r="E53" s="29">
        <v>69773.98</v>
      </c>
      <c r="F53" s="28">
        <v>66320</v>
      </c>
      <c r="G53" s="29">
        <v>25935.55</v>
      </c>
      <c r="H53" s="30">
        <f t="shared" si="17"/>
        <v>-158930</v>
      </c>
      <c r="I53" s="30">
        <f t="shared" si="16"/>
        <v>29.442841287458382</v>
      </c>
      <c r="J53" s="30">
        <f t="shared" si="12"/>
        <v>-43838.429999999993</v>
      </c>
      <c r="K53" s="30">
        <f t="shared" si="15"/>
        <v>37.170804933300353</v>
      </c>
    </row>
    <row r="54" spans="1:11" ht="78.75" outlineLevel="1">
      <c r="A54" s="4" t="s">
        <v>42</v>
      </c>
      <c r="B54" s="5" t="s">
        <v>63</v>
      </c>
      <c r="C54" s="5" t="s">
        <v>51</v>
      </c>
      <c r="D54" s="31">
        <f>SUM(D55:D56)</f>
        <v>45527900</v>
      </c>
      <c r="E54" s="31">
        <f t="shared" ref="E54:G54" si="19">SUM(E55:E56)</f>
        <v>12176280</v>
      </c>
      <c r="F54" s="31">
        <f t="shared" si="19"/>
        <v>49545700</v>
      </c>
      <c r="G54" s="31">
        <f t="shared" si="19"/>
        <v>12561500</v>
      </c>
      <c r="H54" s="30">
        <f t="shared" si="17"/>
        <v>4017800</v>
      </c>
      <c r="I54" s="30">
        <f t="shared" si="16"/>
        <v>108.82491834677197</v>
      </c>
      <c r="J54" s="30">
        <f t="shared" si="12"/>
        <v>385220</v>
      </c>
      <c r="K54" s="30">
        <f t="shared" si="15"/>
        <v>103.16369203073516</v>
      </c>
    </row>
    <row r="55" spans="1:11" ht="47.25" outlineLevel="1">
      <c r="A55" s="6" t="s">
        <v>41</v>
      </c>
      <c r="B55" s="12" t="s">
        <v>63</v>
      </c>
      <c r="C55" s="12" t="s">
        <v>50</v>
      </c>
      <c r="D55" s="28">
        <v>5528100</v>
      </c>
      <c r="E55" s="29">
        <v>1635700</v>
      </c>
      <c r="F55" s="28">
        <v>5273700</v>
      </c>
      <c r="G55" s="29">
        <v>1569400</v>
      </c>
      <c r="H55" s="30">
        <f t="shared" si="17"/>
        <v>-254400</v>
      </c>
      <c r="I55" s="30">
        <f t="shared" si="16"/>
        <v>95.398057198675858</v>
      </c>
      <c r="J55" s="30">
        <f t="shared" si="12"/>
        <v>-66300</v>
      </c>
      <c r="K55" s="30">
        <f t="shared" si="15"/>
        <v>95.94668949073791</v>
      </c>
    </row>
    <row r="56" spans="1:11" ht="31.5" outlineLevel="1">
      <c r="A56" s="6" t="s">
        <v>43</v>
      </c>
      <c r="B56" s="12" t="s">
        <v>63</v>
      </c>
      <c r="C56" s="12" t="s">
        <v>54</v>
      </c>
      <c r="D56" s="28">
        <v>39999800</v>
      </c>
      <c r="E56" s="29">
        <v>10540580</v>
      </c>
      <c r="F56" s="28">
        <v>44272000</v>
      </c>
      <c r="G56" s="29">
        <v>10992100</v>
      </c>
      <c r="H56" s="30">
        <f>F56-D56</f>
        <v>4272200</v>
      </c>
      <c r="I56" s="30">
        <f>F56/D56*100</f>
        <v>110.68055340276702</v>
      </c>
      <c r="J56" s="30">
        <f>G56-E56</f>
        <v>451520</v>
      </c>
      <c r="K56" s="30">
        <f>G56/E56*100</f>
        <v>104.28363524587832</v>
      </c>
    </row>
    <row r="57" spans="1:11" ht="15.75">
      <c r="A57" s="7" t="s">
        <v>37</v>
      </c>
      <c r="B57" s="8"/>
      <c r="C57" s="8"/>
      <c r="D57" s="32">
        <f>D52+D46+D44+D41+D35+D30+D24+D21+D13+D54+D50</f>
        <v>976596003.66999984</v>
      </c>
      <c r="E57" s="32">
        <f>E52+E46+E44+E41+E35+E30+E24+E21+E13+E54+E50</f>
        <v>209505963.47999999</v>
      </c>
      <c r="F57" s="32">
        <f>F52+F46+F44+F41+F35+F30+F24+F21+F13+F54+F50</f>
        <v>1090860375.4200001</v>
      </c>
      <c r="G57" s="32">
        <f>G52+G46+G44+G41+G35+G30+G24+G21+G13+G54+G50</f>
        <v>238548705.63999996</v>
      </c>
      <c r="H57" s="32">
        <f t="shared" ref="H57" si="20">F57-D57</f>
        <v>114264371.75000024</v>
      </c>
      <c r="I57" s="32">
        <f t="shared" ref="I57" si="21">F57/D57*100</f>
        <v>111.70027025715856</v>
      </c>
      <c r="J57" s="32">
        <f t="shared" ref="J57" si="22">G57-E57</f>
        <v>29042742.159999967</v>
      </c>
      <c r="K57" s="32">
        <f t="shared" ref="K57" si="23">G57/E57*100</f>
        <v>113.86248948602002</v>
      </c>
    </row>
    <row r="58" spans="1:11">
      <c r="F58" s="10"/>
      <c r="G58" s="10"/>
      <c r="H58" s="10"/>
    </row>
    <row r="59" spans="1:11">
      <c r="F59" s="11"/>
      <c r="G59" s="11"/>
      <c r="H59" s="10"/>
    </row>
    <row r="60" spans="1:11">
      <c r="F60" s="10"/>
      <c r="G60" s="10"/>
      <c r="H60" s="10"/>
    </row>
  </sheetData>
  <mergeCells count="14">
    <mergeCell ref="J7:K10"/>
    <mergeCell ref="H7:I10"/>
    <mergeCell ref="A2:K4"/>
    <mergeCell ref="H1:K1"/>
    <mergeCell ref="H6:K6"/>
    <mergeCell ref="D7:D11"/>
    <mergeCell ref="E7:E11"/>
    <mergeCell ref="F7:F11"/>
    <mergeCell ref="G7:G11"/>
    <mergeCell ref="A6:A11"/>
    <mergeCell ref="C6:C11"/>
    <mergeCell ref="D6:E6"/>
    <mergeCell ref="F6:G6"/>
    <mergeCell ref="B6:B11"/>
  </mergeCells>
  <pageMargins left="0.59055118110236227" right="0.59055118110236227" top="0.78740157480314965" bottom="0.59055118110236227" header="0" footer="0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Осташова_ОК</cp:lastModifiedBy>
  <cp:lastPrinted>2021-07-19T13:44:23Z</cp:lastPrinted>
  <dcterms:created xsi:type="dcterms:W3CDTF">2017-04-12T06:24:55Z</dcterms:created>
  <dcterms:modified xsi:type="dcterms:W3CDTF">2022-04-19T08:59:22Z</dcterms:modified>
</cp:coreProperties>
</file>