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Бюджет!$M$54</definedName>
    <definedName name="_xlnm.Print_Titles" localSheetId="0">Бюджет!$3:$7</definedName>
  </definedNames>
  <calcPr calcId="144525"/>
</workbook>
</file>

<file path=xl/calcChain.xml><?xml version="1.0" encoding="utf-8"?>
<calcChain xmlns="http://schemas.openxmlformats.org/spreadsheetml/2006/main">
  <c r="M49" i="1" l="1"/>
  <c r="L49" i="1"/>
  <c r="M48" i="1"/>
  <c r="L48" i="1"/>
  <c r="M46" i="1"/>
  <c r="L46" i="1"/>
  <c r="M44" i="1"/>
  <c r="L44" i="1"/>
  <c r="M42" i="1"/>
  <c r="L42" i="1"/>
  <c r="M41" i="1"/>
  <c r="L41" i="1"/>
  <c r="M40" i="1"/>
  <c r="L40" i="1"/>
  <c r="L38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7" i="1"/>
  <c r="L27" i="1"/>
  <c r="M26" i="1"/>
  <c r="L26" i="1"/>
  <c r="M25" i="1"/>
  <c r="L25" i="1"/>
  <c r="M24" i="1"/>
  <c r="L24" i="1"/>
  <c r="M23" i="1"/>
  <c r="M22" i="1"/>
  <c r="L22" i="1"/>
  <c r="L21" i="1"/>
  <c r="M20" i="1"/>
  <c r="L20" i="1"/>
  <c r="M19" i="1"/>
  <c r="L19" i="1"/>
  <c r="L18" i="1"/>
  <c r="M16" i="1"/>
  <c r="L16" i="1"/>
  <c r="M14" i="1"/>
  <c r="L14" i="1"/>
  <c r="L13" i="1"/>
  <c r="M12" i="1"/>
  <c r="L12" i="1"/>
  <c r="M11" i="1"/>
  <c r="L11" i="1"/>
  <c r="M10" i="1"/>
  <c r="L10" i="1"/>
  <c r="M9" i="1"/>
  <c r="L9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G49" i="1"/>
  <c r="F49" i="1"/>
  <c r="G48" i="1"/>
  <c r="F48" i="1"/>
  <c r="G46" i="1"/>
  <c r="F46" i="1"/>
  <c r="G44" i="1"/>
  <c r="F44" i="1"/>
  <c r="G42" i="1"/>
  <c r="F42" i="1"/>
  <c r="G41" i="1"/>
  <c r="F41" i="1"/>
  <c r="G40" i="1"/>
  <c r="F40" i="1"/>
  <c r="G38" i="1"/>
  <c r="F38" i="1"/>
  <c r="G36" i="1"/>
  <c r="F36" i="1"/>
  <c r="G35" i="1"/>
  <c r="F35" i="1"/>
  <c r="G33" i="1"/>
  <c r="F33" i="1"/>
  <c r="G32" i="1"/>
  <c r="F32" i="1"/>
  <c r="G31" i="1"/>
  <c r="F31" i="1"/>
  <c r="G30" i="1"/>
  <c r="F30" i="1"/>
  <c r="G29" i="1"/>
  <c r="F29" i="1"/>
  <c r="G27" i="1"/>
  <c r="F27" i="1"/>
  <c r="G26" i="1"/>
  <c r="F26" i="1"/>
  <c r="G25" i="1"/>
  <c r="F25" i="1"/>
  <c r="G24" i="1"/>
  <c r="F24" i="1"/>
  <c r="G22" i="1"/>
  <c r="F22" i="1"/>
  <c r="G21" i="1"/>
  <c r="F21" i="1"/>
  <c r="G20" i="1"/>
  <c r="F20" i="1"/>
  <c r="G19" i="1"/>
  <c r="F19" i="1"/>
  <c r="G18" i="1"/>
  <c r="F18" i="1"/>
  <c r="G16" i="1"/>
  <c r="F16" i="1"/>
  <c r="G14" i="1"/>
  <c r="F14" i="1"/>
  <c r="G13" i="1"/>
  <c r="F13" i="1"/>
  <c r="G12" i="1"/>
  <c r="F12" i="1"/>
  <c r="G11" i="1"/>
  <c r="F11" i="1"/>
  <c r="G10" i="1"/>
  <c r="F10" i="1"/>
  <c r="G9" i="1"/>
  <c r="F9" i="1"/>
  <c r="E47" i="1"/>
  <c r="M47" i="1" s="1"/>
  <c r="E45" i="1"/>
  <c r="L45" i="1" s="1"/>
  <c r="E43" i="1"/>
  <c r="M43" i="1" s="1"/>
  <c r="E39" i="1"/>
  <c r="L39" i="1" s="1"/>
  <c r="E37" i="1"/>
  <c r="E34" i="1"/>
  <c r="L34" i="1" s="1"/>
  <c r="E28" i="1"/>
  <c r="L28" i="1" s="1"/>
  <c r="E23" i="1"/>
  <c r="L23" i="1" s="1"/>
  <c r="E17" i="1"/>
  <c r="M17" i="1" s="1"/>
  <c r="E15" i="1"/>
  <c r="L15" i="1" s="1"/>
  <c r="E8" i="1"/>
  <c r="M39" i="1" l="1"/>
  <c r="M15" i="1"/>
  <c r="M34" i="1"/>
  <c r="M45" i="1"/>
  <c r="M8" i="1"/>
  <c r="M28" i="1"/>
  <c r="L17" i="1"/>
  <c r="L37" i="1"/>
  <c r="L43" i="1"/>
  <c r="L47" i="1"/>
  <c r="F28" i="1"/>
  <c r="L8" i="1"/>
  <c r="E50" i="1"/>
  <c r="D15" i="1"/>
  <c r="G15" i="1" s="1"/>
  <c r="D47" i="1"/>
  <c r="F47" i="1" s="1"/>
  <c r="D45" i="1"/>
  <c r="G45" i="1" s="1"/>
  <c r="D43" i="1"/>
  <c r="G43" i="1" s="1"/>
  <c r="D39" i="1"/>
  <c r="G39" i="1" s="1"/>
  <c r="D37" i="1"/>
  <c r="F37" i="1" s="1"/>
  <c r="D34" i="1"/>
  <c r="G34" i="1" s="1"/>
  <c r="D28" i="1"/>
  <c r="G28" i="1" s="1"/>
  <c r="D23" i="1"/>
  <c r="G23" i="1" s="1"/>
  <c r="D17" i="1"/>
  <c r="G17" i="1" s="1"/>
  <c r="D8" i="1"/>
  <c r="F8" i="1" s="1"/>
  <c r="F23" i="1" l="1"/>
  <c r="G8" i="1"/>
  <c r="F45" i="1"/>
  <c r="F34" i="1"/>
  <c r="F43" i="1"/>
  <c r="G47" i="1"/>
  <c r="G37" i="1"/>
  <c r="F17" i="1"/>
  <c r="L50" i="1"/>
  <c r="M50" i="1"/>
  <c r="F39" i="1"/>
  <c r="F15" i="1"/>
  <c r="D50" i="1"/>
  <c r="F50" i="1" s="1"/>
  <c r="G50" i="1" l="1"/>
</calcChain>
</file>

<file path=xl/sharedStrings.xml><?xml version="1.0" encoding="utf-8"?>
<sst xmlns="http://schemas.openxmlformats.org/spreadsheetml/2006/main" count="147" uniqueCount="72">
  <si>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</si>
  <si>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</si>
  <si>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</si>
  <si>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</si>
  <si>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</si>
  <si>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</si>
  <si>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</si>
  <si>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</si>
  <si>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</si>
  <si>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</si>
  <si>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</si>
  <si>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</si>
  <si>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</si>
  <si>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</si>
  <si>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</si>
  <si>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</si>
  <si>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</si>
  <si>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</si>
  <si>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</si>
  <si>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</si>
  <si>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</si>
  <si>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</si>
  <si>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</si>
  <si>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</si>
  <si>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</si>
  <si>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</si>
  <si>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</si>
  <si>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</si>
  <si>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Дополнительное образование детей</t>
  </si>
  <si>
    <t>Молодежная политика</t>
  </si>
  <si>
    <t xml:space="preserve">Наименование </t>
  </si>
  <si>
    <t>сумма</t>
  </si>
  <si>
    <t>%</t>
  </si>
  <si>
    <t>Всего</t>
  </si>
  <si>
    <t>Сельское хозяйство и рыболовство</t>
  </si>
  <si>
    <t>ЗДРАВООХРАНЕНИЕ</t>
  </si>
  <si>
    <t>Стационарная медицинская помощь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</si>
  <si>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</si>
  <si>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</si>
  <si>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</si>
  <si>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Массовый спорт</t>
  </si>
  <si>
    <t>ФИЗИЧЕСКАЯ КУЛЬТУРА И СПОРТ</t>
  </si>
  <si>
    <t>Связь и информатика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</si>
  <si>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</si>
  <si>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</si>
  <si>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</si>
  <si>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</si>
  <si>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</si>
  <si>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</si>
  <si>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</si>
  <si>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</si>
  <si>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</si>
  <si>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</si>
  <si>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</si>
  <si>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</si>
  <si>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</si>
  <si>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</si>
  <si>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</si>
  <si>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</si>
  <si>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</si>
  <si>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</si>
  <si>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</si>
  <si>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</si>
  <si>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2022 г.</t>
  </si>
  <si>
    <t>2023 г.</t>
  </si>
  <si>
    <t>Отклонение в части исполнения</t>
  </si>
  <si>
    <t>План</t>
  </si>
  <si>
    <t>Исполнено</t>
  </si>
  <si>
    <t>Отклонение</t>
  </si>
  <si>
    <t>% исполнения плана</t>
  </si>
  <si>
    <t>Сведения об исполнении расходов бюджета МР "Усть-Цилемский" за 2023 г. на 01.04.2023 г., а также в сравнении с расходами на 01.04.2022 г.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</si>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</sst>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49" fontId="5" fillId="0" borderId="10">
      <alignment horizontal="center" vertical="top" shrinkToFit="1"/>
    </xf>
    <xf numFmtId="4" fontId="6" fillId="2" borderId="11">
      <alignment horizontal="right" shrinkToFit="1"/>
    </xf>
    <xf numFmtId="4" fontId="6" fillId="2" borderId="12">
      <alignment horizontal="right" shrinkToFit="1"/>
    </xf>
    <xf numFmtId="0" fontId="7" fillId="0" borderId="0"/>
    <xf numFmtId="0" fontId="4" fillId="0" borderId="0">
      <alignment horizontal="right" vertical="top" wrapText="1"/>
    </xf>
    <xf numFmtId="49" fontId="8" fillId="0" borderId="13">
      <alignment horizontal="center" vertical="center" wrapText="1"/>
    </xf>
    <xf numFmtId="49" fontId="8" fillId="3" borderId="10">
      <alignment horizontal="center" vertical="top" shrinkToFit="1"/>
    </xf>
    <xf numFmtId="0" fontId="8" fillId="3" borderId="2">
      <alignment horizontal="left" vertical="top" wrapText="1"/>
    </xf>
    <xf numFmtId="4" fontId="8" fillId="3" borderId="2">
      <alignment horizontal="right" vertical="top" shrinkToFit="1"/>
    </xf>
    <xf numFmtId="4" fontId="8" fillId="3" borderId="3">
      <alignment horizontal="right" vertical="top" shrinkToFit="1"/>
    </xf>
    <xf numFmtId="49" fontId="5" fillId="0" borderId="10">
      <alignment horizontal="center" vertical="top" shrinkToFit="1"/>
    </xf>
    <xf numFmtId="0" fontId="4" fillId="0" borderId="2">
      <alignment horizontal="left" vertical="top" wrapText="1"/>
    </xf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37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0" fillId="0" borderId="0" xfId="0" applyFill="1"/>
    <xf numFmtId="4" fontId="0" fillId="0" borderId="0" xfId="0" applyNumberFormat="1" applyFill="1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1" applyNumberFormat="1" applyFont="1" applyBorder="1" applyAlignment="1" applyProtection="1">
      <alignment horizontal="center" vertical="center" shrinkToFit="1"/>
    </xf>
    <xf numFmtId="4" fontId="3" fillId="0" borderId="1" xfId="2" applyNumberFormat="1" applyFont="1" applyBorder="1" applyAlignment="1" applyProtection="1">
      <alignment horizontal="center" vertical="center" shrinkToFi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49" fontId="2" fillId="0" borderId="8" xfId="0" applyNumberFormat="1" applyFont="1" applyBorder="1" applyAlignment="1" applyProtection="1">
      <alignment vertical="center" wrapText="1"/>
    </xf>
    <xf numFmtId="49" fontId="2" fillId="0" borderId="9" xfId="0" applyNumberFormat="1" applyFont="1" applyBorder="1" applyAlignment="1" applyProtection="1">
      <alignment vertical="center" wrapText="1"/>
    </xf>
  </cellXfs>
  <cellStyles count="22">
    <cellStyle name="br" xfId="19"/>
    <cellStyle name="col" xfId="18"/>
    <cellStyle name="ex58" xfId="4"/>
    <cellStyle name="ex59" xfId="5"/>
    <cellStyle name="ex60" xfId="3"/>
    <cellStyle name="ex60 2" xfId="9"/>
    <cellStyle name="ex61" xfId="1"/>
    <cellStyle name="ex61 2" xfId="10"/>
    <cellStyle name="ex62" xfId="2"/>
    <cellStyle name="ex62 2" xfId="11"/>
    <cellStyle name="ex63" xfId="12"/>
    <cellStyle name="ex64" xfId="13"/>
    <cellStyle name="ex65" xfId="14"/>
    <cellStyle name="ex66" xfId="15"/>
    <cellStyle name="ex67" xfId="16"/>
    <cellStyle name="st57" xfId="7"/>
    <cellStyle name="style0" xfId="20"/>
    <cellStyle name="td" xfId="21"/>
    <cellStyle name="tr" xfId="17"/>
    <cellStyle name="xl_bot_header" xfId="8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53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outlineLevelRow="1" x14ac:dyDescent="0.2"/>
  <cols>
    <col min="1" max="1" width="46.140625" customWidth="1"/>
    <col min="2" max="3" width="6.5703125" customWidth="1"/>
    <col min="4" max="6" width="18.7109375" customWidth="1"/>
    <col min="7" max="7" width="10.7109375" customWidth="1"/>
    <col min="8" max="10" width="18.7109375" customWidth="1"/>
    <col min="11" max="11" width="10.7109375" customWidth="1"/>
    <col min="12" max="12" width="18.7109375" customWidth="1"/>
    <col min="13" max="13" width="10.7109375" customWidth="1"/>
  </cols>
  <sheetData>
    <row r="1" spans="1:13" ht="20.25" x14ac:dyDescent="0.3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 t="s">
        <v>71</v>
      </c>
    </row>
    <row r="3" spans="1:13" ht="15.75" customHeight="1" x14ac:dyDescent="0.2">
      <c r="A3" s="10" t="s">
        <v>30</v>
      </c>
      <c r="B3" s="12" t="s">
        <v>43</v>
      </c>
      <c r="C3" s="12" t="s">
        <v>44</v>
      </c>
      <c r="D3" s="27" t="s">
        <v>63</v>
      </c>
      <c r="E3" s="28"/>
      <c r="F3" s="28"/>
      <c r="G3" s="29"/>
      <c r="H3" s="27" t="s">
        <v>64</v>
      </c>
      <c r="I3" s="28"/>
      <c r="J3" s="28"/>
      <c r="K3" s="29"/>
      <c r="L3" s="33" t="s">
        <v>65</v>
      </c>
      <c r="M3" s="34"/>
    </row>
    <row r="4" spans="1:13" ht="15.75" x14ac:dyDescent="0.2">
      <c r="A4" s="10"/>
      <c r="B4" s="12"/>
      <c r="C4" s="12"/>
      <c r="D4" s="30"/>
      <c r="E4" s="31"/>
      <c r="F4" s="31"/>
      <c r="G4" s="32"/>
      <c r="H4" s="30"/>
      <c r="I4" s="31"/>
      <c r="J4" s="31"/>
      <c r="K4" s="32"/>
      <c r="L4" s="35"/>
      <c r="M4" s="36"/>
    </row>
    <row r="5" spans="1:13" ht="15.75" x14ac:dyDescent="0.2">
      <c r="A5" s="10"/>
      <c r="B5" s="12"/>
      <c r="C5" s="12"/>
      <c r="D5" s="13" t="s">
        <v>66</v>
      </c>
      <c r="E5" s="13" t="s">
        <v>67</v>
      </c>
      <c r="F5" s="13" t="s">
        <v>68</v>
      </c>
      <c r="G5" s="13"/>
      <c r="H5" s="13" t="s">
        <v>66</v>
      </c>
      <c r="I5" s="13" t="s">
        <v>67</v>
      </c>
      <c r="J5" s="13" t="s">
        <v>68</v>
      </c>
      <c r="K5" s="13"/>
      <c r="L5" s="15" t="s">
        <v>31</v>
      </c>
      <c r="M5" s="15" t="s">
        <v>32</v>
      </c>
    </row>
    <row r="6" spans="1:13" ht="47.25" x14ac:dyDescent="0.2">
      <c r="A6" s="10"/>
      <c r="B6" s="12"/>
      <c r="C6" s="12"/>
      <c r="D6" s="13"/>
      <c r="E6" s="13"/>
      <c r="F6" s="14" t="s">
        <v>31</v>
      </c>
      <c r="G6" s="14" t="s">
        <v>69</v>
      </c>
      <c r="H6" s="13"/>
      <c r="I6" s="13"/>
      <c r="J6" s="14" t="s">
        <v>31</v>
      </c>
      <c r="K6" s="14" t="s">
        <v>69</v>
      </c>
      <c r="L6" s="16"/>
      <c r="M6" s="16"/>
    </row>
    <row r="7" spans="1:13" ht="15.75" x14ac:dyDescent="0.2">
      <c r="A7" s="11">
        <v>1</v>
      </c>
      <c r="B7" s="11">
        <v>2</v>
      </c>
      <c r="C7" s="11">
        <v>3</v>
      </c>
      <c r="D7" s="11">
        <v>6</v>
      </c>
      <c r="E7" s="11">
        <v>7</v>
      </c>
      <c r="F7" s="11"/>
      <c r="G7" s="11"/>
      <c r="H7" s="11">
        <v>6</v>
      </c>
      <c r="I7" s="11">
        <v>7</v>
      </c>
      <c r="J7" s="11">
        <v>7</v>
      </c>
      <c r="K7" s="11">
        <v>7</v>
      </c>
      <c r="L7" s="11">
        <v>8</v>
      </c>
      <c r="M7" s="11">
        <v>9</v>
      </c>
    </row>
    <row r="8" spans="1:13" ht="15.75" x14ac:dyDescent="0.2">
      <c r="A8" s="1" t="s">
        <v>0</v>
      </c>
      <c r="B8" s="2" t="s">
        <v>45</v>
      </c>
      <c r="C8" s="2" t="s">
        <v>46</v>
      </c>
      <c r="D8" s="20">
        <f>SUM(D9:D14)</f>
        <v>103025328.48</v>
      </c>
      <c r="E8" s="20">
        <f>SUM(E9:E14)</f>
        <v>25206370.850000001</v>
      </c>
      <c r="F8" s="20">
        <f>E8-D8</f>
        <v>-77818957.629999995</v>
      </c>
      <c r="G8" s="20">
        <f>E8/D8*100</f>
        <v>24.466188287759973</v>
      </c>
      <c r="H8" s="20">
        <v>122776489.25</v>
      </c>
      <c r="I8" s="20">
        <v>27972187.969999999</v>
      </c>
      <c r="J8" s="20">
        <f t="shared" ref="J8:J50" si="0">I8-H8</f>
        <v>-94804301.280000001</v>
      </c>
      <c r="K8" s="20">
        <f t="shared" ref="K8:K50" si="1">I8/H8*100</f>
        <v>22.783016635247208</v>
      </c>
      <c r="L8" s="20">
        <f>I8-E8</f>
        <v>2765817.1199999973</v>
      </c>
      <c r="M8" s="20">
        <f>I8/E8*100-100</f>
        <v>10.972690739412798</v>
      </c>
    </row>
    <row r="9" spans="1:13" ht="47.25" outlineLevel="1" x14ac:dyDescent="0.2">
      <c r="A9" s="3" t="s">
        <v>47</v>
      </c>
      <c r="B9" s="8" t="s">
        <v>45</v>
      </c>
      <c r="C9" s="8" t="s">
        <v>48</v>
      </c>
      <c r="D9" s="21">
        <v>3351891.6</v>
      </c>
      <c r="E9" s="22">
        <v>828090.59</v>
      </c>
      <c r="F9" s="23">
        <f t="shared" ref="F9:F50" si="2">E9-D9</f>
        <v>-2523801.0100000002</v>
      </c>
      <c r="G9" s="23">
        <f t="shared" ref="G9:G50" si="3">E9/D9*100</f>
        <v>24.705172148168515</v>
      </c>
      <c r="H9" s="21">
        <v>3687108.96</v>
      </c>
      <c r="I9" s="22">
        <v>749932.06</v>
      </c>
      <c r="J9" s="23">
        <f t="shared" si="0"/>
        <v>-2937176.9</v>
      </c>
      <c r="K9" s="23">
        <f t="shared" si="1"/>
        <v>20.339297485800365</v>
      </c>
      <c r="L9" s="23">
        <f t="shared" ref="L9:L50" si="4">I9-E9</f>
        <v>-78158.529999999912</v>
      </c>
      <c r="M9" s="23">
        <f t="shared" ref="M9:M50" si="5">I9/E9*100-100</f>
        <v>-9.438403351498053</v>
      </c>
    </row>
    <row r="10" spans="1:13" ht="63" outlineLevel="1" x14ac:dyDescent="0.2">
      <c r="A10" s="3" t="s">
        <v>1</v>
      </c>
      <c r="B10" s="8" t="s">
        <v>45</v>
      </c>
      <c r="C10" s="8" t="s">
        <v>49</v>
      </c>
      <c r="D10" s="21">
        <v>500000</v>
      </c>
      <c r="E10" s="22">
        <v>324257.33</v>
      </c>
      <c r="F10" s="23">
        <f t="shared" si="2"/>
        <v>-175742.66999999998</v>
      </c>
      <c r="G10" s="23">
        <f t="shared" si="3"/>
        <v>64.851466000000002</v>
      </c>
      <c r="H10" s="21">
        <v>735000</v>
      </c>
      <c r="I10" s="22">
        <v>158850.44</v>
      </c>
      <c r="J10" s="23">
        <f t="shared" si="0"/>
        <v>-576149.56000000006</v>
      </c>
      <c r="K10" s="23">
        <f t="shared" si="1"/>
        <v>21.612304761904763</v>
      </c>
      <c r="L10" s="23">
        <f t="shared" si="4"/>
        <v>-165406.89000000001</v>
      </c>
      <c r="M10" s="23">
        <f t="shared" si="5"/>
        <v>-51.010994878666274</v>
      </c>
    </row>
    <row r="11" spans="1:13" ht="78.75" outlineLevel="1" x14ac:dyDescent="0.2">
      <c r="A11" s="3" t="s">
        <v>2</v>
      </c>
      <c r="B11" s="8" t="s">
        <v>45</v>
      </c>
      <c r="C11" s="8" t="s">
        <v>50</v>
      </c>
      <c r="D11" s="21">
        <v>54070719.899999999</v>
      </c>
      <c r="E11" s="22">
        <v>16718822.060000001</v>
      </c>
      <c r="F11" s="23">
        <f t="shared" si="2"/>
        <v>-37351897.839999996</v>
      </c>
      <c r="G11" s="23">
        <f t="shared" si="3"/>
        <v>30.92028752515278</v>
      </c>
      <c r="H11" s="21">
        <v>65324601.689999998</v>
      </c>
      <c r="I11" s="22">
        <v>16282064.210000001</v>
      </c>
      <c r="J11" s="23">
        <f t="shared" si="0"/>
        <v>-49042537.479999997</v>
      </c>
      <c r="K11" s="23">
        <f t="shared" si="1"/>
        <v>24.924857999543665</v>
      </c>
      <c r="L11" s="23">
        <f t="shared" si="4"/>
        <v>-436757.84999999963</v>
      </c>
      <c r="M11" s="23">
        <f t="shared" si="5"/>
        <v>-2.6123721422034265</v>
      </c>
    </row>
    <row r="12" spans="1:13" ht="63" outlineLevel="1" x14ac:dyDescent="0.2">
      <c r="A12" s="3" t="s">
        <v>3</v>
      </c>
      <c r="B12" s="8" t="s">
        <v>45</v>
      </c>
      <c r="C12" s="8" t="s">
        <v>52</v>
      </c>
      <c r="D12" s="21">
        <v>20548615</v>
      </c>
      <c r="E12" s="22">
        <v>3896599.3</v>
      </c>
      <c r="F12" s="23">
        <f t="shared" si="2"/>
        <v>-16652015.699999999</v>
      </c>
      <c r="G12" s="23">
        <f t="shared" si="3"/>
        <v>18.962831801559375</v>
      </c>
      <c r="H12" s="21">
        <v>20868740.510000002</v>
      </c>
      <c r="I12" s="22">
        <v>4100398.2</v>
      </c>
      <c r="J12" s="23">
        <f t="shared" si="0"/>
        <v>-16768342.310000002</v>
      </c>
      <c r="K12" s="23">
        <f t="shared" si="1"/>
        <v>19.64851782998187</v>
      </c>
      <c r="L12" s="23">
        <f t="shared" si="4"/>
        <v>203798.90000000037</v>
      </c>
      <c r="M12" s="23">
        <f t="shared" si="5"/>
        <v>5.2301733976085387</v>
      </c>
    </row>
    <row r="13" spans="1:13" ht="15.75" outlineLevel="1" x14ac:dyDescent="0.2">
      <c r="A13" s="3" t="s">
        <v>4</v>
      </c>
      <c r="B13" s="8" t="s">
        <v>45</v>
      </c>
      <c r="C13" s="8" t="s">
        <v>55</v>
      </c>
      <c r="D13" s="21">
        <v>269160</v>
      </c>
      <c r="E13" s="22">
        <v>0</v>
      </c>
      <c r="F13" s="23">
        <f t="shared" si="2"/>
        <v>-269160</v>
      </c>
      <c r="G13" s="23">
        <f t="shared" si="3"/>
        <v>0</v>
      </c>
      <c r="H13" s="21">
        <v>389853</v>
      </c>
      <c r="I13" s="22">
        <v>0</v>
      </c>
      <c r="J13" s="23">
        <f t="shared" si="0"/>
        <v>-389853</v>
      </c>
      <c r="K13" s="23">
        <f t="shared" si="1"/>
        <v>0</v>
      </c>
      <c r="L13" s="23">
        <f t="shared" si="4"/>
        <v>0</v>
      </c>
      <c r="M13" s="23"/>
    </row>
    <row r="14" spans="1:13" ht="15.75" outlineLevel="1" x14ac:dyDescent="0.2">
      <c r="A14" s="3" t="s">
        <v>5</v>
      </c>
      <c r="B14" s="8" t="s">
        <v>45</v>
      </c>
      <c r="C14" s="8" t="s">
        <v>56</v>
      </c>
      <c r="D14" s="21">
        <v>24284941.98</v>
      </c>
      <c r="E14" s="22">
        <v>3438601.57</v>
      </c>
      <c r="F14" s="23">
        <f t="shared" si="2"/>
        <v>-20846340.41</v>
      </c>
      <c r="G14" s="23">
        <f t="shared" si="3"/>
        <v>14.159397921691061</v>
      </c>
      <c r="H14" s="21">
        <v>31771185.09</v>
      </c>
      <c r="I14" s="22">
        <v>6680943.0599999996</v>
      </c>
      <c r="J14" s="23">
        <f t="shared" si="0"/>
        <v>-25090242.030000001</v>
      </c>
      <c r="K14" s="23">
        <f t="shared" si="1"/>
        <v>21.028309271670292</v>
      </c>
      <c r="L14" s="23">
        <f t="shared" si="4"/>
        <v>3242341.4899999998</v>
      </c>
      <c r="M14" s="23">
        <f t="shared" si="5"/>
        <v>94.292444878980263</v>
      </c>
    </row>
    <row r="15" spans="1:13" ht="47.25" x14ac:dyDescent="0.2">
      <c r="A15" s="1" t="s">
        <v>6</v>
      </c>
      <c r="B15" s="9" t="s">
        <v>49</v>
      </c>
      <c r="C15" s="9" t="s">
        <v>46</v>
      </c>
      <c r="D15" s="24">
        <f>SUM(D16)</f>
        <v>595000</v>
      </c>
      <c r="E15" s="24">
        <f t="shared" ref="E15" si="6">SUM(E16)</f>
        <v>65640.5</v>
      </c>
      <c r="F15" s="20">
        <f t="shared" si="2"/>
        <v>-529359.5</v>
      </c>
      <c r="G15" s="20">
        <f t="shared" si="3"/>
        <v>11.032016806722689</v>
      </c>
      <c r="H15" s="24">
        <v>105000</v>
      </c>
      <c r="I15" s="24">
        <v>45010</v>
      </c>
      <c r="J15" s="20">
        <f t="shared" si="0"/>
        <v>-59990</v>
      </c>
      <c r="K15" s="20">
        <f t="shared" si="1"/>
        <v>42.866666666666667</v>
      </c>
      <c r="L15" s="20">
        <f t="shared" si="4"/>
        <v>-20630.5</v>
      </c>
      <c r="M15" s="20">
        <f t="shared" si="5"/>
        <v>-31.429529025525397</v>
      </c>
    </row>
    <row r="16" spans="1:13" ht="63" outlineLevel="1" x14ac:dyDescent="0.2">
      <c r="A16" s="3" t="s">
        <v>61</v>
      </c>
      <c r="B16" s="8" t="s">
        <v>49</v>
      </c>
      <c r="C16" s="8" t="s">
        <v>54</v>
      </c>
      <c r="D16" s="21">
        <v>595000</v>
      </c>
      <c r="E16" s="22">
        <v>65640.5</v>
      </c>
      <c r="F16" s="23">
        <f t="shared" si="2"/>
        <v>-529359.5</v>
      </c>
      <c r="G16" s="23">
        <f t="shared" si="3"/>
        <v>11.032016806722689</v>
      </c>
      <c r="H16" s="21">
        <v>105000</v>
      </c>
      <c r="I16" s="22">
        <v>45010</v>
      </c>
      <c r="J16" s="23">
        <f t="shared" si="0"/>
        <v>-59990</v>
      </c>
      <c r="K16" s="23">
        <f t="shared" si="1"/>
        <v>42.866666666666667</v>
      </c>
      <c r="L16" s="23">
        <f t="shared" si="4"/>
        <v>-20630.5</v>
      </c>
      <c r="M16" s="23">
        <f t="shared" si="5"/>
        <v>-31.429529025525397</v>
      </c>
    </row>
    <row r="17" spans="1:13" ht="15.75" x14ac:dyDescent="0.2">
      <c r="A17" s="1" t="s">
        <v>7</v>
      </c>
      <c r="B17" s="2" t="s">
        <v>50</v>
      </c>
      <c r="C17" s="2" t="s">
        <v>46</v>
      </c>
      <c r="D17" s="24">
        <f>SUM(D18:D22)</f>
        <v>93284454.340000004</v>
      </c>
      <c r="E17" s="24">
        <f t="shared" ref="E17" si="7">SUM(E18:E22)</f>
        <v>18765423.009999998</v>
      </c>
      <c r="F17" s="23">
        <f t="shared" si="2"/>
        <v>-74519031.330000013</v>
      </c>
      <c r="G17" s="23">
        <f t="shared" si="3"/>
        <v>20.116345368333747</v>
      </c>
      <c r="H17" s="24">
        <v>82689726.180000007</v>
      </c>
      <c r="I17" s="24">
        <v>14800634.66</v>
      </c>
      <c r="J17" s="23">
        <f t="shared" si="0"/>
        <v>-67889091.520000011</v>
      </c>
      <c r="K17" s="23">
        <f t="shared" si="1"/>
        <v>17.899000690583733</v>
      </c>
      <c r="L17" s="23">
        <f t="shared" si="4"/>
        <v>-3964788.3499999978</v>
      </c>
      <c r="M17" s="23">
        <f t="shared" si="5"/>
        <v>-21.128158677196794</v>
      </c>
    </row>
    <row r="18" spans="1:13" ht="15.75" x14ac:dyDescent="0.2">
      <c r="A18" s="3" t="s">
        <v>34</v>
      </c>
      <c r="B18" s="8" t="s">
        <v>50</v>
      </c>
      <c r="C18" s="8" t="s">
        <v>51</v>
      </c>
      <c r="D18" s="21">
        <v>435500</v>
      </c>
      <c r="E18" s="22">
        <v>0</v>
      </c>
      <c r="F18" s="23">
        <f t="shared" si="2"/>
        <v>-435500</v>
      </c>
      <c r="G18" s="23">
        <f t="shared" si="3"/>
        <v>0</v>
      </c>
      <c r="H18" s="21">
        <v>310000</v>
      </c>
      <c r="I18" s="22">
        <v>110000</v>
      </c>
      <c r="J18" s="23">
        <f t="shared" si="0"/>
        <v>-200000</v>
      </c>
      <c r="K18" s="23">
        <f t="shared" si="1"/>
        <v>35.483870967741936</v>
      </c>
      <c r="L18" s="23">
        <f t="shared" si="4"/>
        <v>110000</v>
      </c>
      <c r="M18" s="23"/>
    </row>
    <row r="19" spans="1:13" ht="15.75" outlineLevel="1" x14ac:dyDescent="0.2">
      <c r="A19" s="3" t="s">
        <v>8</v>
      </c>
      <c r="B19" s="8" t="s">
        <v>50</v>
      </c>
      <c r="C19" s="8" t="s">
        <v>59</v>
      </c>
      <c r="D19" s="21">
        <v>32308465.370000001</v>
      </c>
      <c r="E19" s="22">
        <v>6643809.9199999999</v>
      </c>
      <c r="F19" s="23">
        <f t="shared" si="2"/>
        <v>-25664655.450000003</v>
      </c>
      <c r="G19" s="23">
        <f t="shared" si="3"/>
        <v>20.563681511685491</v>
      </c>
      <c r="H19" s="21">
        <v>25394564.739999998</v>
      </c>
      <c r="I19" s="22">
        <v>7126113.0599999996</v>
      </c>
      <c r="J19" s="23">
        <f t="shared" si="0"/>
        <v>-18268451.68</v>
      </c>
      <c r="K19" s="23">
        <f t="shared" si="1"/>
        <v>28.061568028277218</v>
      </c>
      <c r="L19" s="23">
        <f t="shared" si="4"/>
        <v>482303.13999999966</v>
      </c>
      <c r="M19" s="23">
        <f t="shared" si="5"/>
        <v>7.2594361640015137</v>
      </c>
    </row>
    <row r="20" spans="1:13" ht="15.75" outlineLevel="1" x14ac:dyDescent="0.2">
      <c r="A20" s="3" t="s">
        <v>9</v>
      </c>
      <c r="B20" s="8" t="s">
        <v>50</v>
      </c>
      <c r="C20" s="8" t="s">
        <v>57</v>
      </c>
      <c r="D20" s="21">
        <v>53702701.359999999</v>
      </c>
      <c r="E20" s="22">
        <v>10772241.449999999</v>
      </c>
      <c r="F20" s="23">
        <f t="shared" si="2"/>
        <v>-42930459.909999996</v>
      </c>
      <c r="G20" s="23">
        <f t="shared" si="3"/>
        <v>20.059030881496049</v>
      </c>
      <c r="H20" s="21">
        <v>47553284.869999997</v>
      </c>
      <c r="I20" s="22">
        <v>7431603.6399999997</v>
      </c>
      <c r="J20" s="23">
        <f t="shared" si="0"/>
        <v>-40121681.229999997</v>
      </c>
      <c r="K20" s="23">
        <f t="shared" si="1"/>
        <v>15.627950120199552</v>
      </c>
      <c r="L20" s="23">
        <f t="shared" si="4"/>
        <v>-3340637.8099999996</v>
      </c>
      <c r="M20" s="23">
        <f t="shared" si="5"/>
        <v>-31.011538550317212</v>
      </c>
    </row>
    <row r="21" spans="1:13" ht="15.75" outlineLevel="1" x14ac:dyDescent="0.2">
      <c r="A21" s="3" t="s">
        <v>42</v>
      </c>
      <c r="B21" s="8" t="s">
        <v>50</v>
      </c>
      <c r="C21" s="8" t="s">
        <v>54</v>
      </c>
      <c r="D21" s="21">
        <v>550026.71</v>
      </c>
      <c r="E21" s="22">
        <v>0</v>
      </c>
      <c r="F21" s="23">
        <f t="shared" si="2"/>
        <v>-550026.71</v>
      </c>
      <c r="G21" s="23">
        <f t="shared" si="3"/>
        <v>0</v>
      </c>
      <c r="H21" s="21">
        <v>619958.17000000004</v>
      </c>
      <c r="I21" s="22">
        <v>114172.4</v>
      </c>
      <c r="J21" s="23">
        <f t="shared" si="0"/>
        <v>-505785.77</v>
      </c>
      <c r="K21" s="23">
        <f t="shared" si="1"/>
        <v>18.416145721573436</v>
      </c>
      <c r="L21" s="23">
        <f t="shared" si="4"/>
        <v>114172.4</v>
      </c>
      <c r="M21" s="23"/>
    </row>
    <row r="22" spans="1:13" ht="31.5" outlineLevel="1" x14ac:dyDescent="0.2">
      <c r="A22" s="3" t="s">
        <v>10</v>
      </c>
      <c r="B22" s="8" t="s">
        <v>50</v>
      </c>
      <c r="C22" s="8" t="s">
        <v>60</v>
      </c>
      <c r="D22" s="21">
        <v>6287760.9000000004</v>
      </c>
      <c r="E22" s="22">
        <v>1349371.64</v>
      </c>
      <c r="F22" s="23">
        <f t="shared" si="2"/>
        <v>-4938389.2600000007</v>
      </c>
      <c r="G22" s="23">
        <f t="shared" si="3"/>
        <v>21.460288669691618</v>
      </c>
      <c r="H22" s="21">
        <v>8811918.4000000004</v>
      </c>
      <c r="I22" s="22">
        <v>18745.560000000001</v>
      </c>
      <c r="J22" s="23">
        <f t="shared" si="0"/>
        <v>-8793172.8399999999</v>
      </c>
      <c r="K22" s="23">
        <f t="shared" si="1"/>
        <v>0.2127296140191221</v>
      </c>
      <c r="L22" s="23">
        <f t="shared" si="4"/>
        <v>-1330626.0799999998</v>
      </c>
      <c r="M22" s="23">
        <f t="shared" si="5"/>
        <v>-98.610793391211331</v>
      </c>
    </row>
    <row r="23" spans="1:13" ht="31.5" x14ac:dyDescent="0.2">
      <c r="A23" s="3" t="s">
        <v>11</v>
      </c>
      <c r="B23" s="8" t="s">
        <v>51</v>
      </c>
      <c r="C23" s="8" t="s">
        <v>46</v>
      </c>
      <c r="D23" s="26">
        <f>D24+D25+D26+D27</f>
        <v>24164787.380000003</v>
      </c>
      <c r="E23" s="26">
        <f>E24+E25+E26+E27</f>
        <v>4635906.13</v>
      </c>
      <c r="F23" s="23">
        <f t="shared" si="2"/>
        <v>-19528881.250000004</v>
      </c>
      <c r="G23" s="23">
        <f t="shared" si="3"/>
        <v>19.184551707816428</v>
      </c>
      <c r="H23" s="26">
        <v>78321931.920000002</v>
      </c>
      <c r="I23" s="26">
        <v>4602917.93</v>
      </c>
      <c r="J23" s="23">
        <f t="shared" si="0"/>
        <v>-73719013.99000001</v>
      </c>
      <c r="K23" s="23">
        <f t="shared" si="1"/>
        <v>5.8769208281296432</v>
      </c>
      <c r="L23" s="23">
        <f t="shared" si="4"/>
        <v>-32988.200000000186</v>
      </c>
      <c r="M23" s="23">
        <f t="shared" si="5"/>
        <v>-0.71158041329883304</v>
      </c>
    </row>
    <row r="24" spans="1:13" ht="15.75" outlineLevel="1" x14ac:dyDescent="0.2">
      <c r="A24" s="3" t="s">
        <v>12</v>
      </c>
      <c r="B24" s="8" t="s">
        <v>51</v>
      </c>
      <c r="C24" s="8" t="s">
        <v>45</v>
      </c>
      <c r="D24" s="21">
        <v>2495500</v>
      </c>
      <c r="E24" s="22">
        <v>452754.08</v>
      </c>
      <c r="F24" s="23">
        <f t="shared" si="2"/>
        <v>-2042745.92</v>
      </c>
      <c r="G24" s="23">
        <f t="shared" si="3"/>
        <v>18.142820276497694</v>
      </c>
      <c r="H24" s="21">
        <v>11116813.859999999</v>
      </c>
      <c r="I24" s="22">
        <v>494947.31</v>
      </c>
      <c r="J24" s="23">
        <f t="shared" si="0"/>
        <v>-10621866.549999999</v>
      </c>
      <c r="K24" s="23">
        <f t="shared" si="1"/>
        <v>4.4522406890421751</v>
      </c>
      <c r="L24" s="23">
        <f t="shared" si="4"/>
        <v>42193.229999999981</v>
      </c>
      <c r="M24" s="23">
        <f t="shared" si="5"/>
        <v>9.3192379403847667</v>
      </c>
    </row>
    <row r="25" spans="1:13" ht="15.75" outlineLevel="1" x14ac:dyDescent="0.2">
      <c r="A25" s="3" t="s">
        <v>13</v>
      </c>
      <c r="B25" s="8" t="s">
        <v>51</v>
      </c>
      <c r="C25" s="8" t="s">
        <v>48</v>
      </c>
      <c r="D25" s="21">
        <v>2538882.2400000002</v>
      </c>
      <c r="E25" s="22">
        <v>63801.95</v>
      </c>
      <c r="F25" s="23">
        <f t="shared" si="2"/>
        <v>-2475080.29</v>
      </c>
      <c r="G25" s="23">
        <f t="shared" si="3"/>
        <v>2.5129936707895517</v>
      </c>
      <c r="H25" s="21">
        <v>46610720.530000001</v>
      </c>
      <c r="I25" s="22">
        <v>162085.48000000001</v>
      </c>
      <c r="J25" s="23">
        <f t="shared" si="0"/>
        <v>-46448635.050000004</v>
      </c>
      <c r="K25" s="23">
        <f t="shared" si="1"/>
        <v>0.3477429187040289</v>
      </c>
      <c r="L25" s="23">
        <f t="shared" si="4"/>
        <v>98283.530000000013</v>
      </c>
      <c r="M25" s="23">
        <f t="shared" si="5"/>
        <v>154.04471179956101</v>
      </c>
    </row>
    <row r="26" spans="1:13" ht="15.75" outlineLevel="1" x14ac:dyDescent="0.2">
      <c r="A26" s="3" t="s">
        <v>14</v>
      </c>
      <c r="B26" s="8" t="s">
        <v>51</v>
      </c>
      <c r="C26" s="8" t="s">
        <v>49</v>
      </c>
      <c r="D26" s="21">
        <v>12980405.140000001</v>
      </c>
      <c r="E26" s="22">
        <v>2484400.63</v>
      </c>
      <c r="F26" s="23">
        <f t="shared" si="2"/>
        <v>-10496004.510000002</v>
      </c>
      <c r="G26" s="23">
        <f t="shared" si="3"/>
        <v>19.139623172039141</v>
      </c>
      <c r="H26" s="21">
        <v>13244397.529999999</v>
      </c>
      <c r="I26" s="22">
        <v>2300743.14</v>
      </c>
      <c r="J26" s="23">
        <f t="shared" si="0"/>
        <v>-10943654.389999999</v>
      </c>
      <c r="K26" s="23">
        <f t="shared" si="1"/>
        <v>17.371444301551406</v>
      </c>
      <c r="L26" s="23">
        <f t="shared" si="4"/>
        <v>-183657.48999999976</v>
      </c>
      <c r="M26" s="23">
        <f t="shared" si="5"/>
        <v>-7.39242647833332</v>
      </c>
    </row>
    <row r="27" spans="1:13" ht="31.5" outlineLevel="1" x14ac:dyDescent="0.2">
      <c r="A27" s="3" t="s">
        <v>15</v>
      </c>
      <c r="B27" s="8" t="s">
        <v>51</v>
      </c>
      <c r="C27" s="8" t="s">
        <v>51</v>
      </c>
      <c r="D27" s="21">
        <v>6150000</v>
      </c>
      <c r="E27" s="22">
        <v>1634949.47</v>
      </c>
      <c r="F27" s="23">
        <f t="shared" si="2"/>
        <v>-4515050.53</v>
      </c>
      <c r="G27" s="23">
        <f t="shared" si="3"/>
        <v>26.584544227642276</v>
      </c>
      <c r="H27" s="21">
        <v>7350000</v>
      </c>
      <c r="I27" s="22">
        <v>1645142</v>
      </c>
      <c r="J27" s="23">
        <f t="shared" si="0"/>
        <v>-5704858</v>
      </c>
      <c r="K27" s="23">
        <f t="shared" si="1"/>
        <v>22.382884353741499</v>
      </c>
      <c r="L27" s="23">
        <f t="shared" si="4"/>
        <v>10192.530000000028</v>
      </c>
      <c r="M27" s="23">
        <f t="shared" si="5"/>
        <v>0.62341559705818383</v>
      </c>
    </row>
    <row r="28" spans="1:13" ht="15.75" x14ac:dyDescent="0.2">
      <c r="A28" s="1" t="s">
        <v>16</v>
      </c>
      <c r="B28" s="9" t="s">
        <v>53</v>
      </c>
      <c r="C28" s="9" t="s">
        <v>46</v>
      </c>
      <c r="D28" s="24">
        <f>D29+D30+D31+D32+D33</f>
        <v>632686624.70000005</v>
      </c>
      <c r="E28" s="24">
        <f>E29+E30+E31+E32+E33</f>
        <v>135023220.72999999</v>
      </c>
      <c r="F28" s="20">
        <f t="shared" si="2"/>
        <v>-497663403.97000003</v>
      </c>
      <c r="G28" s="20">
        <f t="shared" si="3"/>
        <v>21.341247856160024</v>
      </c>
      <c r="H28" s="24">
        <v>656049451.50999999</v>
      </c>
      <c r="I28" s="24">
        <v>144513776.22999999</v>
      </c>
      <c r="J28" s="20">
        <f t="shared" si="0"/>
        <v>-511535675.27999997</v>
      </c>
      <c r="K28" s="20">
        <f t="shared" si="1"/>
        <v>22.027878523086791</v>
      </c>
      <c r="L28" s="20">
        <f t="shared" si="4"/>
        <v>9490555.5</v>
      </c>
      <c r="M28" s="20">
        <f t="shared" si="5"/>
        <v>7.0288321139797603</v>
      </c>
    </row>
    <row r="29" spans="1:13" ht="15.75" outlineLevel="1" x14ac:dyDescent="0.2">
      <c r="A29" s="3" t="s">
        <v>17</v>
      </c>
      <c r="B29" s="8" t="s">
        <v>53</v>
      </c>
      <c r="C29" s="8" t="s">
        <v>45</v>
      </c>
      <c r="D29" s="21">
        <v>128947958.78</v>
      </c>
      <c r="E29" s="22">
        <v>27492632.920000002</v>
      </c>
      <c r="F29" s="23">
        <f t="shared" si="2"/>
        <v>-101455325.86</v>
      </c>
      <c r="G29" s="23">
        <f t="shared" si="3"/>
        <v>21.320719754009897</v>
      </c>
      <c r="H29" s="21">
        <v>135639963.37</v>
      </c>
      <c r="I29" s="22">
        <v>30024319.77</v>
      </c>
      <c r="J29" s="23">
        <f t="shared" si="0"/>
        <v>-105615643.60000001</v>
      </c>
      <c r="K29" s="23">
        <f t="shared" si="1"/>
        <v>22.135305129874865</v>
      </c>
      <c r="L29" s="23">
        <f t="shared" si="4"/>
        <v>2531686.8499999978</v>
      </c>
      <c r="M29" s="23">
        <f t="shared" si="5"/>
        <v>9.2086009272624949</v>
      </c>
    </row>
    <row r="30" spans="1:13" ht="15.75" outlineLevel="1" x14ac:dyDescent="0.2">
      <c r="A30" s="3" t="s">
        <v>18</v>
      </c>
      <c r="B30" s="8" t="s">
        <v>53</v>
      </c>
      <c r="C30" s="8" t="s">
        <v>48</v>
      </c>
      <c r="D30" s="21">
        <v>417912118.17000002</v>
      </c>
      <c r="E30" s="22">
        <v>88604136.010000005</v>
      </c>
      <c r="F30" s="23">
        <f t="shared" si="2"/>
        <v>-329307982.16000003</v>
      </c>
      <c r="G30" s="23">
        <f t="shared" si="3"/>
        <v>21.20161922989686</v>
      </c>
      <c r="H30" s="21">
        <v>427458993.31</v>
      </c>
      <c r="I30" s="22">
        <v>92923628.219999999</v>
      </c>
      <c r="J30" s="23">
        <f t="shared" si="0"/>
        <v>-334535365.09000003</v>
      </c>
      <c r="K30" s="23">
        <f t="shared" si="1"/>
        <v>21.738606433438708</v>
      </c>
      <c r="L30" s="23">
        <f t="shared" si="4"/>
        <v>4319492.2099999934</v>
      </c>
      <c r="M30" s="23">
        <f t="shared" si="5"/>
        <v>4.875045798666207</v>
      </c>
    </row>
    <row r="31" spans="1:13" ht="15.75" outlineLevel="1" x14ac:dyDescent="0.2">
      <c r="A31" s="3" t="s">
        <v>28</v>
      </c>
      <c r="B31" s="8" t="s">
        <v>53</v>
      </c>
      <c r="C31" s="8" t="s">
        <v>49</v>
      </c>
      <c r="D31" s="21">
        <v>51364011.75</v>
      </c>
      <c r="E31" s="22">
        <v>12207802.1</v>
      </c>
      <c r="F31" s="23">
        <f t="shared" si="2"/>
        <v>-39156209.649999999</v>
      </c>
      <c r="G31" s="23">
        <f t="shared" si="3"/>
        <v>23.767228618002175</v>
      </c>
      <c r="H31" s="21">
        <v>55207043.920000002</v>
      </c>
      <c r="I31" s="22">
        <v>14122830.1</v>
      </c>
      <c r="J31" s="23">
        <f t="shared" si="0"/>
        <v>-41084213.82</v>
      </c>
      <c r="K31" s="23">
        <f t="shared" si="1"/>
        <v>25.581572743625358</v>
      </c>
      <c r="L31" s="23">
        <f t="shared" si="4"/>
        <v>1915028</v>
      </c>
      <c r="M31" s="23">
        <f t="shared" si="5"/>
        <v>15.686918777951036</v>
      </c>
    </row>
    <row r="32" spans="1:13" ht="15.75" outlineLevel="1" x14ac:dyDescent="0.2">
      <c r="A32" s="3" t="s">
        <v>29</v>
      </c>
      <c r="B32" s="8" t="s">
        <v>53</v>
      </c>
      <c r="C32" s="8" t="s">
        <v>53</v>
      </c>
      <c r="D32" s="21">
        <v>1472500</v>
      </c>
      <c r="E32" s="22">
        <v>269999.99</v>
      </c>
      <c r="F32" s="23">
        <f t="shared" si="2"/>
        <v>-1202500.01</v>
      </c>
      <c r="G32" s="23">
        <f t="shared" si="3"/>
        <v>18.336162308998301</v>
      </c>
      <c r="H32" s="21">
        <v>330000</v>
      </c>
      <c r="I32" s="22">
        <v>30000</v>
      </c>
      <c r="J32" s="23">
        <f t="shared" si="0"/>
        <v>-300000</v>
      </c>
      <c r="K32" s="23">
        <f t="shared" si="1"/>
        <v>9.0909090909090917</v>
      </c>
      <c r="L32" s="23">
        <f t="shared" si="4"/>
        <v>-239999.99</v>
      </c>
      <c r="M32" s="23">
        <f t="shared" si="5"/>
        <v>-88.888888477366237</v>
      </c>
    </row>
    <row r="33" spans="1:13" ht="15.75" outlineLevel="1" x14ac:dyDescent="0.2">
      <c r="A33" s="3" t="s">
        <v>19</v>
      </c>
      <c r="B33" s="8" t="s">
        <v>53</v>
      </c>
      <c r="C33" s="8" t="s">
        <v>57</v>
      </c>
      <c r="D33" s="21">
        <v>32990036</v>
      </c>
      <c r="E33" s="22">
        <v>6448649.71</v>
      </c>
      <c r="F33" s="23">
        <f t="shared" si="2"/>
        <v>-26541386.289999999</v>
      </c>
      <c r="G33" s="23">
        <f t="shared" si="3"/>
        <v>19.547264846876796</v>
      </c>
      <c r="H33" s="21">
        <v>37413450.909999996</v>
      </c>
      <c r="I33" s="22">
        <v>7412998.1399999997</v>
      </c>
      <c r="J33" s="23">
        <f t="shared" si="0"/>
        <v>-30000452.769999996</v>
      </c>
      <c r="K33" s="23">
        <f t="shared" si="1"/>
        <v>19.813724635646022</v>
      </c>
      <c r="L33" s="23">
        <f t="shared" si="4"/>
        <v>964348.4299999997</v>
      </c>
      <c r="M33" s="23">
        <f t="shared" si="5"/>
        <v>14.954269085271804</v>
      </c>
    </row>
    <row r="34" spans="1:13" ht="15.75" x14ac:dyDescent="0.2">
      <c r="A34" s="1" t="s">
        <v>20</v>
      </c>
      <c r="B34" s="9" t="s">
        <v>59</v>
      </c>
      <c r="C34" s="9" t="s">
        <v>46</v>
      </c>
      <c r="D34" s="24">
        <f>D35+D36</f>
        <v>147724749.85999998</v>
      </c>
      <c r="E34" s="24">
        <f>E35+E36</f>
        <v>35233438.870000005</v>
      </c>
      <c r="F34" s="20">
        <f t="shared" si="2"/>
        <v>-112491310.98999998</v>
      </c>
      <c r="G34" s="20">
        <f t="shared" si="3"/>
        <v>23.850735170234532</v>
      </c>
      <c r="H34" s="24">
        <v>166164846.91999999</v>
      </c>
      <c r="I34" s="24">
        <v>43420631.270000003</v>
      </c>
      <c r="J34" s="20">
        <f t="shared" si="0"/>
        <v>-122744215.64999998</v>
      </c>
      <c r="K34" s="20">
        <f t="shared" si="1"/>
        <v>26.131057245161397</v>
      </c>
      <c r="L34" s="20">
        <f t="shared" si="4"/>
        <v>8187192.3999999985</v>
      </c>
      <c r="M34" s="20">
        <f t="shared" si="5"/>
        <v>23.236994918969131</v>
      </c>
    </row>
    <row r="35" spans="1:13" ht="15.75" outlineLevel="1" x14ac:dyDescent="0.2">
      <c r="A35" s="3" t="s">
        <v>21</v>
      </c>
      <c r="B35" s="8" t="s">
        <v>59</v>
      </c>
      <c r="C35" s="8" t="s">
        <v>45</v>
      </c>
      <c r="D35" s="21">
        <v>115655709.45999999</v>
      </c>
      <c r="E35" s="22">
        <v>28636302.510000002</v>
      </c>
      <c r="F35" s="23">
        <f t="shared" si="2"/>
        <v>-87019406.949999988</v>
      </c>
      <c r="G35" s="23">
        <f t="shared" si="3"/>
        <v>24.759955771923206</v>
      </c>
      <c r="H35" s="21">
        <v>131954452.98</v>
      </c>
      <c r="I35" s="22">
        <v>35064064.299999997</v>
      </c>
      <c r="J35" s="23">
        <f t="shared" si="0"/>
        <v>-96890388.680000007</v>
      </c>
      <c r="K35" s="23">
        <f t="shared" si="1"/>
        <v>26.572854123622918</v>
      </c>
      <c r="L35" s="23">
        <f t="shared" si="4"/>
        <v>6427761.7899999954</v>
      </c>
      <c r="M35" s="23">
        <f t="shared" si="5"/>
        <v>22.446200195557282</v>
      </c>
    </row>
    <row r="36" spans="1:13" ht="31.5" outlineLevel="1" x14ac:dyDescent="0.2">
      <c r="A36" s="3" t="s">
        <v>22</v>
      </c>
      <c r="B36" s="8" t="s">
        <v>59</v>
      </c>
      <c r="C36" s="8" t="s">
        <v>50</v>
      </c>
      <c r="D36" s="21">
        <v>32069040.399999999</v>
      </c>
      <c r="E36" s="22">
        <v>6597136.3600000003</v>
      </c>
      <c r="F36" s="23">
        <f t="shared" si="2"/>
        <v>-25471904.039999999</v>
      </c>
      <c r="G36" s="23">
        <f t="shared" si="3"/>
        <v>20.571667495233193</v>
      </c>
      <c r="H36" s="21">
        <v>34210393.939999998</v>
      </c>
      <c r="I36" s="22">
        <v>8356566.9699999997</v>
      </c>
      <c r="J36" s="23">
        <f t="shared" si="0"/>
        <v>-25853826.969999999</v>
      </c>
      <c r="K36" s="23">
        <f t="shared" si="1"/>
        <v>24.426982585047661</v>
      </c>
      <c r="L36" s="23">
        <f t="shared" si="4"/>
        <v>1759430.6099999994</v>
      </c>
      <c r="M36" s="23">
        <f t="shared" si="5"/>
        <v>26.669611085619565</v>
      </c>
    </row>
    <row r="37" spans="1:13" ht="15.75" outlineLevel="1" x14ac:dyDescent="0.2">
      <c r="A37" s="1" t="s">
        <v>35</v>
      </c>
      <c r="B37" s="9" t="s">
        <v>57</v>
      </c>
      <c r="C37" s="9" t="s">
        <v>46</v>
      </c>
      <c r="D37" s="24">
        <f>D38</f>
        <v>75000</v>
      </c>
      <c r="E37" s="24">
        <f>E38</f>
        <v>0</v>
      </c>
      <c r="F37" s="20">
        <f t="shared" si="2"/>
        <v>-75000</v>
      </c>
      <c r="G37" s="20">
        <f t="shared" si="3"/>
        <v>0</v>
      </c>
      <c r="H37" s="24">
        <v>75000</v>
      </c>
      <c r="I37" s="24">
        <v>0</v>
      </c>
      <c r="J37" s="20">
        <f t="shared" si="0"/>
        <v>-75000</v>
      </c>
      <c r="K37" s="20">
        <f t="shared" si="1"/>
        <v>0</v>
      </c>
      <c r="L37" s="20">
        <f t="shared" si="4"/>
        <v>0</v>
      </c>
      <c r="M37" s="20"/>
    </row>
    <row r="38" spans="1:13" ht="15.75" outlineLevel="1" x14ac:dyDescent="0.2">
      <c r="A38" s="3" t="s">
        <v>36</v>
      </c>
      <c r="B38" s="8" t="s">
        <v>57</v>
      </c>
      <c r="C38" s="8" t="s">
        <v>45</v>
      </c>
      <c r="D38" s="21">
        <v>75000</v>
      </c>
      <c r="E38" s="22">
        <v>0</v>
      </c>
      <c r="F38" s="23">
        <f t="shared" si="2"/>
        <v>-75000</v>
      </c>
      <c r="G38" s="23">
        <f t="shared" si="3"/>
        <v>0</v>
      </c>
      <c r="H38" s="21">
        <v>75000</v>
      </c>
      <c r="I38" s="22">
        <v>0</v>
      </c>
      <c r="J38" s="23">
        <f t="shared" si="0"/>
        <v>-75000</v>
      </c>
      <c r="K38" s="23">
        <f t="shared" si="1"/>
        <v>0</v>
      </c>
      <c r="L38" s="23">
        <f t="shared" si="4"/>
        <v>0</v>
      </c>
      <c r="M38" s="23"/>
    </row>
    <row r="39" spans="1:13" ht="15.75" x14ac:dyDescent="0.2">
      <c r="A39" s="1" t="s">
        <v>23</v>
      </c>
      <c r="B39" s="9" t="s">
        <v>54</v>
      </c>
      <c r="C39" s="9" t="s">
        <v>46</v>
      </c>
      <c r="D39" s="24">
        <f>D40+D41+D42</f>
        <v>39592410.659999996</v>
      </c>
      <c r="E39" s="24">
        <f>E40+E41+E42</f>
        <v>6931270</v>
      </c>
      <c r="F39" s="20">
        <f t="shared" si="2"/>
        <v>-32661140.659999996</v>
      </c>
      <c r="G39" s="20">
        <f t="shared" si="3"/>
        <v>17.506562203353347</v>
      </c>
      <c r="H39" s="24">
        <v>35266764.840000004</v>
      </c>
      <c r="I39" s="24">
        <v>10649837.689999999</v>
      </c>
      <c r="J39" s="20">
        <f t="shared" si="0"/>
        <v>-24616927.150000006</v>
      </c>
      <c r="K39" s="20">
        <f t="shared" si="1"/>
        <v>30.197943413059598</v>
      </c>
      <c r="L39" s="20">
        <f t="shared" si="4"/>
        <v>3718567.6899999995</v>
      </c>
      <c r="M39" s="20">
        <f t="shared" si="5"/>
        <v>53.649153618312369</v>
      </c>
    </row>
    <row r="40" spans="1:13" ht="15.75" outlineLevel="1" x14ac:dyDescent="0.2">
      <c r="A40" s="3" t="s">
        <v>24</v>
      </c>
      <c r="B40" s="8" t="s">
        <v>54</v>
      </c>
      <c r="C40" s="8" t="s">
        <v>45</v>
      </c>
      <c r="D40" s="21">
        <v>5523636</v>
      </c>
      <c r="E40" s="22">
        <v>1380909</v>
      </c>
      <c r="F40" s="23">
        <f t="shared" si="2"/>
        <v>-4142727</v>
      </c>
      <c r="G40" s="23">
        <f t="shared" si="3"/>
        <v>25</v>
      </c>
      <c r="H40" s="21">
        <v>6075999.8399999999</v>
      </c>
      <c r="I40" s="22">
        <v>1577017.47</v>
      </c>
      <c r="J40" s="23">
        <f t="shared" si="0"/>
        <v>-4498982.37</v>
      </c>
      <c r="K40" s="23">
        <f t="shared" si="1"/>
        <v>25.954863586698185</v>
      </c>
      <c r="L40" s="23">
        <f t="shared" si="4"/>
        <v>196108.46999999997</v>
      </c>
      <c r="M40" s="23">
        <f t="shared" si="5"/>
        <v>14.201404292390009</v>
      </c>
    </row>
    <row r="41" spans="1:13" ht="15.75" outlineLevel="1" x14ac:dyDescent="0.2">
      <c r="A41" s="3" t="s">
        <v>25</v>
      </c>
      <c r="B41" s="8" t="s">
        <v>54</v>
      </c>
      <c r="C41" s="8" t="s">
        <v>49</v>
      </c>
      <c r="D41" s="21">
        <v>14656800</v>
      </c>
      <c r="E41" s="22">
        <v>3282661</v>
      </c>
      <c r="F41" s="23">
        <f t="shared" si="2"/>
        <v>-11374139</v>
      </c>
      <c r="G41" s="23">
        <f t="shared" si="3"/>
        <v>22.396846514928225</v>
      </c>
      <c r="H41" s="21">
        <v>13294800</v>
      </c>
      <c r="I41" s="22">
        <v>3106153.56</v>
      </c>
      <c r="J41" s="23">
        <f t="shared" si="0"/>
        <v>-10188646.439999999</v>
      </c>
      <c r="K41" s="23">
        <f t="shared" si="1"/>
        <v>23.363672714143878</v>
      </c>
      <c r="L41" s="23">
        <f t="shared" si="4"/>
        <v>-176507.43999999994</v>
      </c>
      <c r="M41" s="23">
        <f t="shared" si="5"/>
        <v>-5.3769621657551596</v>
      </c>
    </row>
    <row r="42" spans="1:13" ht="15.75" outlineLevel="1" x14ac:dyDescent="0.2">
      <c r="A42" s="3" t="s">
        <v>26</v>
      </c>
      <c r="B42" s="8" t="s">
        <v>54</v>
      </c>
      <c r="C42" s="8" t="s">
        <v>50</v>
      </c>
      <c r="D42" s="21">
        <v>19411974.66</v>
      </c>
      <c r="E42" s="22">
        <v>2267700</v>
      </c>
      <c r="F42" s="23">
        <f t="shared" si="2"/>
        <v>-17144274.66</v>
      </c>
      <c r="G42" s="23">
        <f t="shared" si="3"/>
        <v>11.681964559086232</v>
      </c>
      <c r="H42" s="21">
        <v>15895965</v>
      </c>
      <c r="I42" s="22">
        <v>5966666.6600000001</v>
      </c>
      <c r="J42" s="23">
        <f t="shared" si="0"/>
        <v>-9929298.3399999999</v>
      </c>
      <c r="K42" s="23">
        <f t="shared" si="1"/>
        <v>37.535730985819363</v>
      </c>
      <c r="L42" s="23">
        <f t="shared" si="4"/>
        <v>3698966.66</v>
      </c>
      <c r="M42" s="23">
        <f t="shared" si="5"/>
        <v>163.11534418132914</v>
      </c>
    </row>
    <row r="43" spans="1:13" ht="15.75" outlineLevel="1" x14ac:dyDescent="0.2">
      <c r="A43" s="1" t="s">
        <v>41</v>
      </c>
      <c r="B43" s="9" t="s">
        <v>55</v>
      </c>
      <c r="C43" s="9" t="s">
        <v>46</v>
      </c>
      <c r="D43" s="24">
        <f t="shared" ref="D43:E43" si="8">D44</f>
        <v>100000</v>
      </c>
      <c r="E43" s="24">
        <f t="shared" si="8"/>
        <v>100000</v>
      </c>
      <c r="F43" s="20">
        <f t="shared" si="2"/>
        <v>0</v>
      </c>
      <c r="G43" s="20">
        <f t="shared" si="3"/>
        <v>100</v>
      </c>
      <c r="H43" s="24">
        <v>100000</v>
      </c>
      <c r="I43" s="24">
        <v>100000</v>
      </c>
      <c r="J43" s="20">
        <f t="shared" si="0"/>
        <v>0</v>
      </c>
      <c r="K43" s="20">
        <f t="shared" si="1"/>
        <v>100</v>
      </c>
      <c r="L43" s="20">
        <f t="shared" si="4"/>
        <v>0</v>
      </c>
      <c r="M43" s="20">
        <f t="shared" si="5"/>
        <v>0</v>
      </c>
    </row>
    <row r="44" spans="1:13" ht="15.75" outlineLevel="1" x14ac:dyDescent="0.2">
      <c r="A44" s="3" t="s">
        <v>40</v>
      </c>
      <c r="B44" s="8" t="s">
        <v>55</v>
      </c>
      <c r="C44" s="8" t="s">
        <v>48</v>
      </c>
      <c r="D44" s="21">
        <v>100000</v>
      </c>
      <c r="E44" s="22">
        <v>100000</v>
      </c>
      <c r="F44" s="23">
        <f t="shared" si="2"/>
        <v>0</v>
      </c>
      <c r="G44" s="23">
        <f t="shared" si="3"/>
        <v>100</v>
      </c>
      <c r="H44" s="21">
        <v>100000</v>
      </c>
      <c r="I44" s="22">
        <v>100000</v>
      </c>
      <c r="J44" s="23">
        <f t="shared" si="0"/>
        <v>0</v>
      </c>
      <c r="K44" s="23">
        <f t="shared" si="1"/>
        <v>100</v>
      </c>
      <c r="L44" s="23">
        <f t="shared" si="4"/>
        <v>0</v>
      </c>
      <c r="M44" s="23">
        <f t="shared" si="5"/>
        <v>0</v>
      </c>
    </row>
    <row r="45" spans="1:13" ht="47.25" x14ac:dyDescent="0.2">
      <c r="A45" s="1" t="s">
        <v>27</v>
      </c>
      <c r="B45" s="9" t="s">
        <v>56</v>
      </c>
      <c r="C45" s="9" t="s">
        <v>46</v>
      </c>
      <c r="D45" s="24">
        <f>D46</f>
        <v>66320</v>
      </c>
      <c r="E45" s="24">
        <f>E46</f>
        <v>25935.55</v>
      </c>
      <c r="F45" s="20">
        <f t="shared" si="2"/>
        <v>-40384.449999999997</v>
      </c>
      <c r="G45" s="20">
        <f t="shared" si="3"/>
        <v>39.106679734620023</v>
      </c>
      <c r="H45" s="24">
        <v>10677</v>
      </c>
      <c r="I45" s="24">
        <v>3117.77</v>
      </c>
      <c r="J45" s="20">
        <f t="shared" si="0"/>
        <v>-7559.23</v>
      </c>
      <c r="K45" s="20">
        <f t="shared" si="1"/>
        <v>29.200805469701223</v>
      </c>
      <c r="L45" s="20">
        <f t="shared" si="4"/>
        <v>-22817.78</v>
      </c>
      <c r="M45" s="20">
        <f t="shared" si="5"/>
        <v>-87.978778163563135</v>
      </c>
    </row>
    <row r="46" spans="1:13" ht="31.5" outlineLevel="1" x14ac:dyDescent="0.2">
      <c r="A46" s="3" t="s">
        <v>62</v>
      </c>
      <c r="B46" s="8" t="s">
        <v>56</v>
      </c>
      <c r="C46" s="8" t="s">
        <v>45</v>
      </c>
      <c r="D46" s="21">
        <v>66320</v>
      </c>
      <c r="E46" s="22">
        <v>25935.55</v>
      </c>
      <c r="F46" s="23">
        <f t="shared" si="2"/>
        <v>-40384.449999999997</v>
      </c>
      <c r="G46" s="23">
        <f t="shared" si="3"/>
        <v>39.106679734620023</v>
      </c>
      <c r="H46" s="21">
        <v>10677</v>
      </c>
      <c r="I46" s="22">
        <v>3117.77</v>
      </c>
      <c r="J46" s="23">
        <f t="shared" si="0"/>
        <v>-7559.23</v>
      </c>
      <c r="K46" s="23">
        <f t="shared" si="1"/>
        <v>29.200805469701223</v>
      </c>
      <c r="L46" s="23">
        <f t="shared" si="4"/>
        <v>-22817.78</v>
      </c>
      <c r="M46" s="23">
        <f t="shared" si="5"/>
        <v>-87.978778163563135</v>
      </c>
    </row>
    <row r="47" spans="1:13" ht="78.75" outlineLevel="1" x14ac:dyDescent="0.2">
      <c r="A47" s="1" t="s">
        <v>38</v>
      </c>
      <c r="B47" s="9" t="s">
        <v>58</v>
      </c>
      <c r="C47" s="9" t="s">
        <v>46</v>
      </c>
      <c r="D47" s="24">
        <f t="shared" ref="D47" si="9">SUM(D48:D49)</f>
        <v>49545700</v>
      </c>
      <c r="E47" s="24">
        <f t="shared" ref="E47" si="10">SUM(E48:E49)</f>
        <v>12561500</v>
      </c>
      <c r="F47" s="20">
        <f t="shared" si="2"/>
        <v>-36984200</v>
      </c>
      <c r="G47" s="20">
        <f t="shared" si="3"/>
        <v>25.353360634727128</v>
      </c>
      <c r="H47" s="24">
        <v>55359100</v>
      </c>
      <c r="I47" s="24">
        <v>13507300</v>
      </c>
      <c r="J47" s="20">
        <f t="shared" si="0"/>
        <v>-41851800</v>
      </c>
      <c r="K47" s="20">
        <f t="shared" si="1"/>
        <v>24.399421233365427</v>
      </c>
      <c r="L47" s="20">
        <f t="shared" si="4"/>
        <v>945800</v>
      </c>
      <c r="M47" s="20">
        <f t="shared" si="5"/>
        <v>7.5293555705926849</v>
      </c>
    </row>
    <row r="48" spans="1:13" ht="47.25" outlineLevel="1" x14ac:dyDescent="0.2">
      <c r="A48" s="3" t="s">
        <v>37</v>
      </c>
      <c r="B48" s="8" t="s">
        <v>58</v>
      </c>
      <c r="C48" s="8" t="s">
        <v>45</v>
      </c>
      <c r="D48" s="21">
        <v>5273700</v>
      </c>
      <c r="E48" s="22">
        <v>1569400</v>
      </c>
      <c r="F48" s="23">
        <f t="shared" si="2"/>
        <v>-3704300</v>
      </c>
      <c r="G48" s="23">
        <f t="shared" si="3"/>
        <v>29.758992737546698</v>
      </c>
      <c r="H48" s="21">
        <v>4524200</v>
      </c>
      <c r="I48" s="22">
        <v>1380100</v>
      </c>
      <c r="J48" s="23">
        <f t="shared" si="0"/>
        <v>-3144100</v>
      </c>
      <c r="K48" s="23">
        <f t="shared" si="1"/>
        <v>30.50484063480836</v>
      </c>
      <c r="L48" s="23">
        <f t="shared" si="4"/>
        <v>-189300</v>
      </c>
      <c r="M48" s="23">
        <f t="shared" si="5"/>
        <v>-12.061934497260097</v>
      </c>
    </row>
    <row r="49" spans="1:13" ht="31.5" outlineLevel="1" x14ac:dyDescent="0.2">
      <c r="A49" s="3" t="s">
        <v>39</v>
      </c>
      <c r="B49" s="8" t="s">
        <v>58</v>
      </c>
      <c r="C49" s="8" t="s">
        <v>49</v>
      </c>
      <c r="D49" s="21">
        <v>44272000</v>
      </c>
      <c r="E49" s="22">
        <v>10992100</v>
      </c>
      <c r="F49" s="23">
        <f t="shared" si="2"/>
        <v>-33279900</v>
      </c>
      <c r="G49" s="23">
        <f t="shared" si="3"/>
        <v>24.828559812070836</v>
      </c>
      <c r="H49" s="21">
        <v>50834900</v>
      </c>
      <c r="I49" s="22">
        <v>12127200</v>
      </c>
      <c r="J49" s="23">
        <f t="shared" si="0"/>
        <v>-38707700</v>
      </c>
      <c r="K49" s="23">
        <f t="shared" si="1"/>
        <v>23.856051649555717</v>
      </c>
      <c r="L49" s="23">
        <f t="shared" si="4"/>
        <v>1135100</v>
      </c>
      <c r="M49" s="23">
        <f t="shared" si="5"/>
        <v>10.32650721882078</v>
      </c>
    </row>
    <row r="50" spans="1:13" ht="15.75" x14ac:dyDescent="0.25">
      <c r="A50" s="4" t="s">
        <v>33</v>
      </c>
      <c r="B50" s="5"/>
      <c r="C50" s="5"/>
      <c r="D50" s="25">
        <f>D45+D39+D37+D34+D28+D23+D17+D15+D8+D47+D43</f>
        <v>1090860375.4200001</v>
      </c>
      <c r="E50" s="25">
        <f>E45+E39+E37+E34+E28+E23+E17+E15+E8+E47+E43</f>
        <v>238548705.63999996</v>
      </c>
      <c r="F50" s="20">
        <f t="shared" si="2"/>
        <v>-852311669.78000009</v>
      </c>
      <c r="G50" s="20">
        <f t="shared" si="3"/>
        <v>21.867941215497407</v>
      </c>
      <c r="H50" s="25">
        <v>1196918987.6199999</v>
      </c>
      <c r="I50" s="25">
        <v>259615413.52000001</v>
      </c>
      <c r="J50" s="20">
        <f t="shared" si="0"/>
        <v>-937303574.0999999</v>
      </c>
      <c r="K50" s="20">
        <f t="shared" si="1"/>
        <v>21.690307882593572</v>
      </c>
      <c r="L50" s="20">
        <f t="shared" si="4"/>
        <v>21066707.880000055</v>
      </c>
      <c r="M50" s="20">
        <f t="shared" si="5"/>
        <v>8.831197731079854</v>
      </c>
    </row>
    <row r="51" spans="1:13" x14ac:dyDescent="0.2">
      <c r="H51" s="6"/>
      <c r="I51" s="6"/>
      <c r="J51" s="6"/>
      <c r="K51" s="6"/>
      <c r="L51" s="6"/>
    </row>
    <row r="52" spans="1:13" x14ac:dyDescent="0.2">
      <c r="H52" s="7"/>
      <c r="I52" s="7"/>
      <c r="J52" s="7"/>
      <c r="K52" s="7"/>
      <c r="L52" s="6"/>
    </row>
    <row r="53" spans="1:13" ht="16.5" customHeight="1" x14ac:dyDescent="0.2">
      <c r="H53" s="6"/>
      <c r="I53" s="6"/>
      <c r="J53" s="6"/>
      <c r="K53" s="6"/>
      <c r="L53" s="6"/>
    </row>
  </sheetData>
  <mergeCells count="14">
    <mergeCell ref="L5:L6"/>
    <mergeCell ref="M5:M6"/>
    <mergeCell ref="A1:M1"/>
    <mergeCell ref="H3:K4"/>
    <mergeCell ref="D3:G4"/>
    <mergeCell ref="H5:H6"/>
    <mergeCell ref="I5:I6"/>
    <mergeCell ref="J5:K5"/>
    <mergeCell ref="D5:D6"/>
    <mergeCell ref="E5:E6"/>
    <mergeCell ref="F5:G5"/>
    <mergeCell ref="A3:A6"/>
    <mergeCell ref="C3:C6"/>
    <mergeCell ref="B3:B6"/>
  </mergeCells>
  <pageMargins left="0.59055118110236227" right="0.59055118110236227" top="0.78740157480314965" bottom="0.59055118110236227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Осташова_ОК</cp:lastModifiedBy>
  <cp:lastPrinted>2021-07-19T13:44:23Z</cp:lastPrinted>
  <dcterms:created xsi:type="dcterms:W3CDTF">2017-04-12T06:24:55Z</dcterms:created>
  <dcterms:modified xsi:type="dcterms:W3CDTF">2023-04-27T07:32:42Z</dcterms:modified>
</cp:coreProperties>
</file>