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335" windowHeight="7680"/>
  </bookViews>
  <sheets>
    <sheet name="1 кв.2023-2024" sheetId="1" r:id="rId1"/>
  </sheets>
  <definedNames>
    <definedName name="_xlnm._FilterDatabase" localSheetId="0" hidden="1">'1 кв.2023-2024'!$A$5:$L$68</definedName>
  </definedNames>
  <calcPr calcId="144525"/>
</workbook>
</file>

<file path=xl/calcChain.xml><?xml version="1.0" encoding="utf-8"?>
<calcChain xmlns="http://schemas.openxmlformats.org/spreadsheetml/2006/main">
  <c r="K61" i="1" l="1"/>
  <c r="H7" i="1" l="1"/>
  <c r="H6" i="1" s="1"/>
  <c r="G7" i="1"/>
  <c r="G6" i="1" s="1"/>
  <c r="K6" i="1" l="1"/>
  <c r="I6" i="1"/>
  <c r="J64" i="1"/>
  <c r="K49" i="1"/>
  <c r="I49" i="1"/>
  <c r="J49" i="1"/>
  <c r="E49" i="1"/>
  <c r="K65" i="1"/>
  <c r="I65" i="1"/>
  <c r="K64" i="1"/>
  <c r="I64" i="1"/>
  <c r="E64" i="1"/>
  <c r="E68" i="1"/>
  <c r="E67" i="1"/>
  <c r="E66" i="1"/>
  <c r="E63" i="1"/>
  <c r="F62" i="1"/>
  <c r="E62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E48" i="1"/>
  <c r="F47" i="1"/>
  <c r="E47" i="1"/>
  <c r="F46" i="1"/>
  <c r="E46" i="1"/>
  <c r="F45" i="1"/>
  <c r="E45" i="1"/>
  <c r="F44" i="1"/>
  <c r="E44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E36" i="1"/>
  <c r="F35" i="1"/>
  <c r="E35" i="1"/>
  <c r="F34" i="1"/>
  <c r="E34" i="1"/>
  <c r="E33" i="1"/>
  <c r="F32" i="1"/>
  <c r="H32" i="1" s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K68" i="1" l="1"/>
  <c r="K67" i="1"/>
  <c r="L66" i="1"/>
  <c r="K66" i="1"/>
  <c r="K63" i="1"/>
  <c r="L62" i="1"/>
  <c r="K62" i="1"/>
  <c r="L60" i="1"/>
  <c r="K60" i="1"/>
  <c r="L59" i="1"/>
  <c r="K59" i="1"/>
  <c r="L58" i="1"/>
  <c r="K58" i="1"/>
  <c r="K57" i="1"/>
  <c r="K56" i="1"/>
  <c r="L55" i="1"/>
  <c r="K55" i="1"/>
  <c r="L54" i="1"/>
  <c r="K54" i="1"/>
  <c r="L53" i="1"/>
  <c r="K53" i="1"/>
  <c r="K52" i="1"/>
  <c r="L51" i="1"/>
  <c r="K51" i="1"/>
  <c r="K50" i="1"/>
  <c r="K48" i="1"/>
  <c r="L47" i="1"/>
  <c r="K47" i="1"/>
  <c r="L46" i="1"/>
  <c r="K46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I63" i="1"/>
  <c r="J62" i="1"/>
  <c r="I62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I52" i="1"/>
  <c r="J51" i="1"/>
  <c r="I51" i="1"/>
  <c r="J50" i="1"/>
  <c r="I50" i="1"/>
  <c r="I48" i="1"/>
  <c r="J47" i="1"/>
  <c r="I47" i="1"/>
  <c r="J46" i="1"/>
  <c r="I46" i="1"/>
  <c r="I45" i="1"/>
  <c r="J44" i="1"/>
  <c r="I44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I36" i="1"/>
  <c r="J35" i="1"/>
  <c r="I35" i="1"/>
  <c r="J34" i="1"/>
  <c r="I34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L6" i="1"/>
  <c r="J6" i="1"/>
</calcChain>
</file>

<file path=xl/sharedStrings.xml><?xml version="1.0" encoding="utf-8"?>
<sst xmlns="http://schemas.openxmlformats.org/spreadsheetml/2006/main" count="143" uniqueCount="138">
  <si>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</si>
  <si>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</si>
  <si>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</si>
  <si>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</si>
  <si>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</si>
  <si>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</si>
  <si>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</si>
  <si>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</si>
  <si>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</si>
  <si>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</si>
  <si>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</si>
  <si>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</si>
  <si>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</si>
  <si>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</si>
  <si>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</si>
  <si>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</si>
  <si>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</si>
  <si>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</si>
  <si>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</si>
  <si>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</si>
  <si>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</si>
  <si>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</si>
  <si>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</si>
  <si>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Доходы бюджета - Всего</t>
  </si>
  <si>
    <t>00085000000000000000</t>
  </si>
  <si>
    <t>00010000000000000000</t>
  </si>
  <si>
    <t>00010100000000000000</t>
  </si>
  <si>
    <t>00010300000000000000</t>
  </si>
  <si>
    <t>00010500000000000000</t>
  </si>
  <si>
    <t>00010501000000000110</t>
  </si>
  <si>
    <t>00010502000020000110</t>
  </si>
  <si>
    <t>00010503000010000110</t>
  </si>
  <si>
    <t>00010504000020000110</t>
  </si>
  <si>
    <t>00010800000000000000</t>
  </si>
  <si>
    <t>00011100000000000000</t>
  </si>
  <si>
    <t>00011109000000000120</t>
  </si>
  <si>
    <t>00011200000000000000</t>
  </si>
  <si>
    <t>ДОХОДЫ ОТ ОКАЗАНИЯ ПЛАТНЫХ УСЛУГ И КОМПЕНСАЦИИ ЗАТРАТ ГОСУДАРСТВА</t>
  </si>
  <si>
    <t>00011300000000000000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</si>
  <si>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</si>
  <si>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</si>
  <si>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</si>
  <si>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</si>
  <si>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</si>
  <si>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</si>
  <si>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00011700000000000000</t>
  </si>
  <si>
    <t>00011701000000000180</t>
  </si>
  <si>
    <t>Инициативные платежи</t>
  </si>
  <si>
    <t>00011715000000000150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</si>
  <si>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</si>
  <si>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</si>
  <si>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</si>
  <si>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</si>
  <si>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</si>
  <si>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</si>
  <si>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</si>
  <si>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</si>
  <si>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</si>
  <si>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</si>
  <si>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</si>
  <si>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</si>
  <si>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</si>
  <si>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</si>
  <si>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</si>
  <si>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</si>
  <si>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</si>
  <si>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</si>
  <si>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на поддержку отрасли культуры</t>
  </si>
  <si>
    <t>00020225519000000150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</si>
  <si>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</si>
  <si>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</si>
  <si>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</si>
  <si>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</si>
  <si>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</si>
  <si>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</si>
  <si>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</si>
  <si>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</si>
  <si>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</si>
  <si>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</si>
  <si>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</si>
  <si>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</si>
  <si>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</si>
  <si>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</si>
  <si>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</si>
  <si>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</si>
  <si>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</si>
  <si>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</si>
  <si>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00020219999000000150</t>
  </si>
  <si>
    <t>Прочие дотации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</si>
  <si>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</si>
  <si>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</si>
  <si>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</si>
  <si>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</si>
  <si>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</si>
  <si>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</si>
  <si>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</si>
  <si>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</si>
  <si>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00011201000010000120</t>
  </si>
  <si>
    <t>Плата за негативное воздействие на окружающую среду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</si>
  <si>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</si>
  <si>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</si>
  <si>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</si>
  <si>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</si>
  <si>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</si>
  <si>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</si>
  <si>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</si>
  <si>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</si>
  <si>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</si>
  <si>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</si>
  <si>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00020225511000000150</t>
  </si>
  <si>
    <t>Субсидии бюджетам на проведение комплексных кадастровых работ</t>
  </si>
  <si>
    <t>00020225750000000150</t>
  </si>
  <si>
    <t>Субсидии бюджетам на реализацию мероприятий по модернизации школьных систем образования</t>
  </si>
  <si>
    <t>00020249999000000150</t>
  </si>
  <si>
    <t>Прочие межбюджетные трансферты, передаваемые бюджетам</t>
  </si>
  <si>
    <t xml:space="preserve">Отклонение в части исполнения </t>
  </si>
  <si>
    <t>Исполнено</t>
  </si>
  <si>
    <t>Отклонение</t>
  </si>
  <si>
    <t>сумма</t>
  </si>
  <si>
    <t>% исполнения плана</t>
  </si>
  <si>
    <t>Сумма</t>
  </si>
  <si>
    <t>%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</si>
  <si>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</si>
  <si>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</si>
  <si>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</si>
  <si>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</si>
  <si>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</si>
  <si>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</si>
  <si>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План</t>
  </si>
  <si>
    <r>
      <t xml:space="preserve">Сведения об исполнении доходов бюджета МР "Усть-Цилемский" </t>
    </r>
    <r>
      <rPr>
        <b/>
        <u/>
        <sz val="10"/>
        <rFont val="MS Sans Serif"/>
        <family val="2"/>
        <charset val="204"/>
      </rPr>
      <t>за 2024 г</t>
    </r>
    <r>
      <rPr>
        <b/>
        <sz val="10"/>
        <rFont val="MS Sans Serif"/>
        <family val="2"/>
        <charset val="204"/>
      </rPr>
      <t>. на 01.04.2024 г., а также в сравнении с доходами на 01.04.2023 г.</t>
    </r>
  </si>
  <si>
    <t>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</si>
  <si>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</si>
  <si>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</si>
  <si>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</si>
  <si>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00020225506000000150</t>
  </si>
  <si>
    <t>00020245179000000150</t>
  </si>
  <si>
    <t>00020700000000000000</t>
  </si>
  <si>
    <t>00020800000000000000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</si>
</sst>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9"/>
      <color theme="1"/>
      <name val="Arial Narrow"/>
      <family val="2"/>
      <charset val="204"/>
    </font>
    <font>
      <b/>
      <u/>
      <sz val="10"/>
      <name val="MS Sans Serif"/>
      <family val="2"/>
      <charset val="204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  <fill>
      <patternFill patternType="solid">
        <fgColor rgb="FFFFD5AB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4" fontId="7" fillId="0" borderId="9">
      <alignment horizontal="right" vertical="top" shrinkToFit="1"/>
    </xf>
    <xf numFmtId="4" fontId="7" fillId="0" borderId="9">
      <alignment horizontal="right" vertical="top" shrinkToFit="1"/>
    </xf>
    <xf numFmtId="4" fontId="15" fillId="3" borderId="6">
      <alignment horizontal="right" vertical="top" shrinkToFit="1"/>
    </xf>
    <xf numFmtId="4" fontId="15" fillId="2" borderId="8">
      <alignment horizontal="right" vertical="top" shrinkToFit="1"/>
    </xf>
    <xf numFmtId="0" fontId="17" fillId="0" borderId="0"/>
    <xf numFmtId="0" fontId="7" fillId="0" borderId="0">
      <alignment horizontal="right" vertical="top" wrapText="1"/>
    </xf>
    <xf numFmtId="49" fontId="6" fillId="0" borderId="10">
      <alignment horizontal="center" vertical="center" wrapText="1"/>
    </xf>
    <xf numFmtId="49" fontId="8" fillId="4" borderId="11">
      <alignment horizontal="center" vertical="top" shrinkToFit="1"/>
    </xf>
    <xf numFmtId="0" fontId="8" fillId="4" borderId="7">
      <alignment horizontal="left" vertical="top" wrapText="1"/>
    </xf>
    <xf numFmtId="4" fontId="8" fillId="4" borderId="7">
      <alignment horizontal="right" vertical="top" shrinkToFit="1"/>
    </xf>
    <xf numFmtId="4" fontId="8" fillId="4" borderId="12">
      <alignment horizontal="right" vertical="top" shrinkToFit="1"/>
    </xf>
    <xf numFmtId="49" fontId="6" fillId="2" borderId="13">
      <alignment horizontal="center" vertical="top" shrinkToFit="1"/>
    </xf>
    <xf numFmtId="0" fontId="6" fillId="2" borderId="5">
      <alignment horizontal="left" vertical="top" wrapText="1"/>
    </xf>
    <xf numFmtId="4" fontId="6" fillId="2" borderId="8">
      <alignment horizontal="right" vertical="top" shrinkToFit="1"/>
    </xf>
    <xf numFmtId="49" fontId="6" fillId="3" borderId="14">
      <alignment horizontal="center" vertical="top" shrinkToFit="1"/>
    </xf>
    <xf numFmtId="0" fontId="6" fillId="3" borderId="6">
      <alignment horizontal="left" vertical="top" wrapText="1"/>
    </xf>
    <xf numFmtId="4" fontId="6" fillId="3" borderId="6">
      <alignment horizontal="right" vertical="top" shrinkToFit="1"/>
    </xf>
    <xf numFmtId="4" fontId="6" fillId="3" borderId="9">
      <alignment horizontal="right" vertical="top" shrinkToFit="1"/>
    </xf>
    <xf numFmtId="4" fontId="8" fillId="5" borderId="15">
      <alignment horizontal="right" shrinkToFit="1"/>
    </xf>
    <xf numFmtId="4" fontId="8" fillId="5" borderId="16">
      <alignment horizontal="right" shrinkToFit="1"/>
    </xf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6" fillId="0" borderId="0"/>
    <xf numFmtId="4" fontId="7" fillId="0" borderId="6">
      <alignment horizontal="right" vertical="top" shrinkToFit="1"/>
    </xf>
    <xf numFmtId="0" fontId="3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0" fontId="7" fillId="0" borderId="6">
      <alignment horizontal="left" vertical="top" wrapText="1"/>
    </xf>
    <xf numFmtId="49" fontId="18" fillId="0" borderId="14">
      <alignment horizontal="center" vertical="top" shrinkToFit="1"/>
    </xf>
    <xf numFmtId="4" fontId="7" fillId="0" borderId="9">
      <alignment horizontal="right" vertical="top" shrinkToFit="1"/>
    </xf>
  </cellStyleXfs>
  <cellXfs count="68">
    <xf numFmtId="0" fontId="0" fillId="0" borderId="0" xfId="0"/>
    <xf numFmtId="0" fontId="2" fillId="0" borderId="0" xfId="0" applyFont="1" applyFill="1" applyBorder="1" applyAlignment="1" applyProtection="1"/>
    <xf numFmtId="0" fontId="10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15" applyNumberFormat="1" applyFont="1" applyFill="1" applyBorder="1" applyAlignment="1" applyProtection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" fontId="4" fillId="0" borderId="1" xfId="7" applyFont="1" applyFill="1" applyBorder="1" applyAlignment="1" applyProtection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4" fontId="4" fillId="6" borderId="1" xfId="1" applyNumberFormat="1" applyFont="1" applyFill="1" applyBorder="1" applyAlignment="1" applyProtection="1">
      <alignment horizontal="right" vertical="center" wrapText="1"/>
    </xf>
    <xf numFmtId="4" fontId="11" fillId="0" borderId="1" xfId="7" applyFont="1" applyFill="1" applyBorder="1" applyAlignment="1" applyProtection="1">
      <alignment horizontal="right" vertical="center"/>
    </xf>
    <xf numFmtId="4" fontId="4" fillId="6" borderId="1" xfId="7" applyFont="1" applyFill="1" applyBorder="1" applyAlignment="1" applyProtection="1">
      <alignment horizontal="right" vertical="center"/>
    </xf>
    <xf numFmtId="4" fontId="13" fillId="6" borderId="1" xfId="0" applyNumberFormat="1" applyFont="1" applyFill="1" applyBorder="1" applyAlignment="1">
      <alignment horizontal="right" vertical="center" wrapText="1"/>
    </xf>
    <xf numFmtId="4" fontId="13" fillId="6" borderId="17" xfId="0" applyNumberFormat="1" applyFont="1" applyFill="1" applyBorder="1" applyAlignment="1">
      <alignment horizontal="right" vertical="center" wrapText="1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0" borderId="1" xfId="15" applyNumberFormat="1" applyFont="1" applyFill="1" applyBorder="1" applyAlignment="1" applyProtection="1">
      <alignment horizontal="right" vertical="center" shrinkToFi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13" fillId="0" borderId="1" xfId="26" applyNumberFormat="1" applyFont="1" applyFill="1" applyBorder="1" applyAlignment="1" applyProtection="1">
      <alignment horizontal="right" vertical="center" shrinkToFit="1"/>
    </xf>
    <xf numFmtId="4" fontId="13" fillId="0" borderId="1" xfId="13" applyNumberFormat="1" applyFont="1" applyFill="1" applyBorder="1" applyAlignment="1" applyProtection="1">
      <alignment horizontal="right" vertical="center" shrinkToFit="1"/>
    </xf>
    <xf numFmtId="4" fontId="12" fillId="0" borderId="1" xfId="12" applyNumberFormat="1" applyFont="1" applyFill="1" applyBorder="1" applyAlignment="1" applyProtection="1">
      <alignment horizontal="right" vertical="center" shrinkToFit="1"/>
    </xf>
    <xf numFmtId="4" fontId="12" fillId="0" borderId="1" xfId="27" applyNumberFormat="1" applyFont="1" applyFill="1" applyBorder="1" applyAlignment="1" applyProtection="1">
      <alignment horizontal="right" vertical="center" shrinkToFi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4" fontId="12" fillId="0" borderId="1" xfId="26" applyNumberFormat="1" applyFont="1" applyFill="1" applyBorder="1" applyAlignment="1" applyProtection="1">
      <alignment horizontal="right" vertical="center" shrinkToFit="1"/>
    </xf>
    <xf numFmtId="4" fontId="12" fillId="0" borderId="1" xfId="13" applyNumberFormat="1" applyFont="1" applyFill="1" applyBorder="1" applyAlignment="1" applyProtection="1">
      <alignment horizontal="right" vertical="center" shrinkToFit="1"/>
    </xf>
    <xf numFmtId="4" fontId="13" fillId="0" borderId="1" xfId="18" applyNumberFormat="1" applyFont="1" applyFill="1" applyBorder="1" applyAlignment="1" applyProtection="1">
      <alignment horizontal="right" vertical="center" shrinkToFit="1"/>
    </xf>
    <xf numFmtId="4" fontId="13" fillId="0" borderId="1" xfId="19" applyNumberFormat="1" applyFont="1" applyFill="1" applyBorder="1" applyAlignment="1" applyProtection="1">
      <alignment horizontal="right" vertical="center" shrinkToFit="1"/>
    </xf>
    <xf numFmtId="4" fontId="12" fillId="0" borderId="1" xfId="18" applyNumberFormat="1" applyFont="1" applyFill="1" applyBorder="1" applyAlignment="1" applyProtection="1">
      <alignment horizontal="right" vertical="center" shrinkToFit="1"/>
    </xf>
    <xf numFmtId="4" fontId="12" fillId="0" borderId="1" xfId="19" applyNumberFormat="1" applyFont="1" applyFill="1" applyBorder="1" applyAlignment="1" applyProtection="1">
      <alignment horizontal="right" vertical="center" shrinkToFit="1"/>
    </xf>
    <xf numFmtId="4" fontId="14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" fontId="21" fillId="0" borderId="6" xfId="13" applyNumberFormat="1" applyFont="1" applyFill="1" applyAlignment="1" applyProtection="1">
      <alignment horizontal="right" vertical="center" shrinkToFit="1"/>
    </xf>
    <xf numFmtId="4" fontId="7" fillId="0" borderId="9" xfId="60" applyNumberFormat="1" applyProtection="1">
      <alignment horizontal="right" vertical="top" shrinkToFit="1"/>
    </xf>
    <xf numFmtId="4" fontId="0" fillId="0" borderId="0" xfId="0" applyNumberFormat="1"/>
    <xf numFmtId="4" fontId="4" fillId="7" borderId="1" xfId="7" applyNumberFormat="1" applyFont="1" applyFill="1" applyBorder="1" applyAlignment="1" applyProtection="1">
      <alignment horizontal="right" vertical="center"/>
    </xf>
    <xf numFmtId="4" fontId="4" fillId="7" borderId="1" xfId="7" applyFont="1" applyFill="1" applyBorder="1" applyAlignment="1" applyProtection="1">
      <alignment horizontal="right" vertical="center"/>
    </xf>
    <xf numFmtId="4" fontId="4" fillId="7" borderId="1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/>
    </xf>
  </cellXfs>
  <cellStyles count="61">
    <cellStyle name="br" xfId="46"/>
    <cellStyle name="col" xfId="45"/>
    <cellStyle name="ex58" xfId="42"/>
    <cellStyle name="ex59" xfId="43"/>
    <cellStyle name="ex60" xfId="31"/>
    <cellStyle name="ex61" xfId="14"/>
    <cellStyle name="ex61 2" xfId="55"/>
    <cellStyle name="ex61 3" xfId="32"/>
    <cellStyle name="ex62" xfId="33"/>
    <cellStyle name="ex63" xfId="34"/>
    <cellStyle name="ex64" xfId="9"/>
    <cellStyle name="ex64 2" xfId="52"/>
    <cellStyle name="ex64 3" xfId="35"/>
    <cellStyle name="ex65" xfId="22"/>
    <cellStyle name="ex65 2" xfId="56"/>
    <cellStyle name="ex65 3" xfId="36"/>
    <cellStyle name="ex66" xfId="12"/>
    <cellStyle name="ex67" xfId="27"/>
    <cellStyle name="ex67 2" xfId="37"/>
    <cellStyle name="ex68" xfId="10"/>
    <cellStyle name="ex68 2" xfId="53"/>
    <cellStyle name="ex68 3" xfId="38"/>
    <cellStyle name="ex69" xfId="23"/>
    <cellStyle name="ex69 2" xfId="57"/>
    <cellStyle name="ex69 3" xfId="39"/>
    <cellStyle name="ex70" xfId="26"/>
    <cellStyle name="ex70 2" xfId="40"/>
    <cellStyle name="ex71" xfId="13"/>
    <cellStyle name="ex71 2" xfId="54"/>
    <cellStyle name="ex71 3" xfId="41"/>
    <cellStyle name="ex72" xfId="11"/>
    <cellStyle name="ex72 2" xfId="59"/>
    <cellStyle name="ex73" xfId="25"/>
    <cellStyle name="ex73 2" xfId="58"/>
    <cellStyle name="ex74" xfId="18"/>
    <cellStyle name="ex74 2" xfId="50"/>
    <cellStyle name="ex75" xfId="19"/>
    <cellStyle name="ex75 2" xfId="60"/>
    <cellStyle name="ex76" xfId="15"/>
    <cellStyle name="ex77" xfId="24"/>
    <cellStyle name="ex79" xfId="20"/>
    <cellStyle name="ex80" xfId="21"/>
    <cellStyle name="ex81" xfId="16"/>
    <cellStyle name="ex86" xfId="17"/>
    <cellStyle name="st57" xfId="29"/>
    <cellStyle name="style0" xfId="47"/>
    <cellStyle name="td" xfId="48"/>
    <cellStyle name="tr" xfId="44"/>
    <cellStyle name="xl_bot_header" xfId="30"/>
    <cellStyle name="xl29" xfId="8"/>
    <cellStyle name="xl29 2" xfId="51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49"/>
    <cellStyle name="Обычный 7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7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:C38"/>
    </sheetView>
  </sheetViews>
  <sheetFormatPr defaultRowHeight="15" outlineLevelRow="1" x14ac:dyDescent="0.25"/>
  <cols>
    <col min="1" max="1" width="18.28515625" customWidth="1"/>
    <col min="2" max="2" width="54.85546875" customWidth="1"/>
    <col min="3" max="12" width="12.7109375" customWidth="1"/>
    <col min="14" max="15" width="15.28515625" customWidth="1"/>
  </cols>
  <sheetData>
    <row r="1" spans="1:15" x14ac:dyDescent="0.25">
      <c r="A1" s="56" t="s">
        <v>129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7" t="s">
        <v>22</v>
      </c>
      <c r="L2" s="67"/>
    </row>
    <row r="3" spans="1:15" x14ac:dyDescent="0.25">
      <c r="A3" s="60" t="s">
        <v>14</v>
      </c>
      <c r="B3" s="60" t="s">
        <v>15</v>
      </c>
      <c r="C3" s="57">
        <v>2023</v>
      </c>
      <c r="D3" s="58"/>
      <c r="E3" s="58"/>
      <c r="F3" s="59"/>
      <c r="G3" s="57">
        <v>2024</v>
      </c>
      <c r="H3" s="58"/>
      <c r="I3" s="58"/>
      <c r="J3" s="59"/>
      <c r="K3" s="61" t="s">
        <v>115</v>
      </c>
      <c r="L3" s="62"/>
    </row>
    <row r="4" spans="1:15" ht="15" customHeight="1" x14ac:dyDescent="0.25">
      <c r="A4" s="60"/>
      <c r="B4" s="60"/>
      <c r="C4" s="65" t="s">
        <v>128</v>
      </c>
      <c r="D4" s="66" t="s">
        <v>116</v>
      </c>
      <c r="E4" s="57" t="s">
        <v>117</v>
      </c>
      <c r="F4" s="59"/>
      <c r="G4" s="65" t="s">
        <v>128</v>
      </c>
      <c r="H4" s="66" t="s">
        <v>116</v>
      </c>
      <c r="I4" s="57" t="s">
        <v>117</v>
      </c>
      <c r="J4" s="59"/>
      <c r="K4" s="63"/>
      <c r="L4" s="64"/>
    </row>
    <row r="5" spans="1:15" ht="27" x14ac:dyDescent="0.25">
      <c r="A5" s="60"/>
      <c r="B5" s="60"/>
      <c r="C5" s="65"/>
      <c r="D5" s="66"/>
      <c r="E5" s="15" t="s">
        <v>118</v>
      </c>
      <c r="F5" s="15" t="s">
        <v>119</v>
      </c>
      <c r="G5" s="65"/>
      <c r="H5" s="66"/>
      <c r="I5" s="15" t="s">
        <v>118</v>
      </c>
      <c r="J5" s="15" t="s">
        <v>119</v>
      </c>
      <c r="K5" s="16" t="s">
        <v>120</v>
      </c>
      <c r="L5" s="17" t="s">
        <v>121</v>
      </c>
    </row>
    <row r="6" spans="1:15" x14ac:dyDescent="0.25">
      <c r="A6" s="9" t="s">
        <v>24</v>
      </c>
      <c r="B6" s="4" t="s">
        <v>23</v>
      </c>
      <c r="C6" s="53">
        <v>1184356476.49</v>
      </c>
      <c r="D6" s="53">
        <v>252545843.00999999</v>
      </c>
      <c r="E6" s="54">
        <f>D6-C6</f>
        <v>-931810633.48000002</v>
      </c>
      <c r="F6" s="54">
        <f>D6/C6*100</f>
        <v>21.323465360568942</v>
      </c>
      <c r="G6" s="53">
        <f>G7+G38</f>
        <v>1233571069.05</v>
      </c>
      <c r="H6" s="53">
        <f>H7+H38</f>
        <v>258278406.65000001</v>
      </c>
      <c r="I6" s="54">
        <f>H6-G6</f>
        <v>-975292662.39999998</v>
      </c>
      <c r="J6" s="54">
        <f>H6/G6*100</f>
        <v>20.937456554400701</v>
      </c>
      <c r="K6" s="55">
        <f>H6-D6</f>
        <v>5732563.6400000155</v>
      </c>
      <c r="L6" s="55">
        <f>H6/D6*100-100</f>
        <v>2.2699101167834357</v>
      </c>
      <c r="N6" s="52"/>
      <c r="O6" s="52"/>
    </row>
    <row r="7" spans="1:15" x14ac:dyDescent="0.25">
      <c r="A7" s="19" t="s">
        <v>25</v>
      </c>
      <c r="B7" s="20" t="s">
        <v>0</v>
      </c>
      <c r="C7" s="21">
        <v>234240500</v>
      </c>
      <c r="D7" s="21">
        <v>39263512.390000001</v>
      </c>
      <c r="E7" s="23">
        <f t="shared" ref="E7:E68" si="0">D7-C7</f>
        <v>-194976987.61000001</v>
      </c>
      <c r="F7" s="23">
        <f t="shared" ref="F7:H33" si="1">D7/C7*100</f>
        <v>16.762051135478281</v>
      </c>
      <c r="G7" s="21">
        <f>G8+G10+G12+G17+G19+G22+G24+G27+G30+G35</f>
        <v>278971951</v>
      </c>
      <c r="H7" s="21">
        <f>H8+H10+H12+H17+H19+H22+H24+H27+H30+H35</f>
        <v>55025237.999999993</v>
      </c>
      <c r="I7" s="23">
        <f t="shared" ref="I7:I63" si="2">H7-G7</f>
        <v>-223946713</v>
      </c>
      <c r="J7" s="23">
        <f t="shared" ref="J7:J64" si="3">H7/G7*100</f>
        <v>19.724290489691558</v>
      </c>
      <c r="K7" s="21">
        <f t="shared" ref="K7:K63" si="4">H7-D7</f>
        <v>15761725.609999992</v>
      </c>
      <c r="L7" s="21">
        <f t="shared" ref="L7:L62" si="5">H7/D7*100-100</f>
        <v>40.143442729831605</v>
      </c>
      <c r="N7" s="52"/>
      <c r="O7" s="52"/>
    </row>
    <row r="8" spans="1:15" outlineLevel="1" x14ac:dyDescent="0.25">
      <c r="A8" s="9" t="s">
        <v>26</v>
      </c>
      <c r="B8" s="4" t="s">
        <v>1</v>
      </c>
      <c r="C8" s="34">
        <v>190773000</v>
      </c>
      <c r="D8" s="35">
        <v>29893683.77</v>
      </c>
      <c r="E8" s="18">
        <f t="shared" si="0"/>
        <v>-160879316.22999999</v>
      </c>
      <c r="F8" s="18">
        <f t="shared" si="1"/>
        <v>15.669766565499311</v>
      </c>
      <c r="G8" s="34">
        <v>220545000</v>
      </c>
      <c r="H8" s="35">
        <v>43963239.729999997</v>
      </c>
      <c r="I8" s="18">
        <f t="shared" si="2"/>
        <v>-176581760.27000001</v>
      </c>
      <c r="J8" s="18">
        <f t="shared" si="3"/>
        <v>19.933909057108526</v>
      </c>
      <c r="K8" s="10">
        <f t="shared" si="4"/>
        <v>14069555.959999997</v>
      </c>
      <c r="L8" s="10">
        <f t="shared" si="5"/>
        <v>47.065313422896338</v>
      </c>
      <c r="N8" s="52"/>
      <c r="O8" s="52"/>
    </row>
    <row r="9" spans="1:15" outlineLevel="1" x14ac:dyDescent="0.25">
      <c r="A9" s="5" t="s">
        <v>89</v>
      </c>
      <c r="B9" s="3" t="s">
        <v>90</v>
      </c>
      <c r="C9" s="36">
        <v>190773000</v>
      </c>
      <c r="D9" s="37">
        <v>29893683.77</v>
      </c>
      <c r="E9" s="22">
        <f t="shared" si="0"/>
        <v>-160879316.22999999</v>
      </c>
      <c r="F9" s="22">
        <f t="shared" si="1"/>
        <v>15.669766565499311</v>
      </c>
      <c r="G9" s="36">
        <v>22054500</v>
      </c>
      <c r="H9" s="37">
        <v>43963239.729999997</v>
      </c>
      <c r="I9" s="22">
        <f t="shared" si="2"/>
        <v>21908739.729999997</v>
      </c>
      <c r="J9" s="22">
        <f t="shared" si="3"/>
        <v>199.33909057108525</v>
      </c>
      <c r="K9" s="38">
        <f t="shared" si="4"/>
        <v>14069555.959999997</v>
      </c>
      <c r="L9" s="38">
        <f t="shared" si="5"/>
        <v>47.065313422896338</v>
      </c>
      <c r="N9" s="52"/>
      <c r="O9" s="52"/>
    </row>
    <row r="10" spans="1:15" ht="27" outlineLevel="1" x14ac:dyDescent="0.25">
      <c r="A10" s="9" t="s">
        <v>27</v>
      </c>
      <c r="B10" s="4" t="s">
        <v>2</v>
      </c>
      <c r="C10" s="26">
        <v>18468400</v>
      </c>
      <c r="D10" s="26">
        <v>4965366.22</v>
      </c>
      <c r="E10" s="18">
        <f t="shared" si="0"/>
        <v>-13503033.780000001</v>
      </c>
      <c r="F10" s="18">
        <f t="shared" si="1"/>
        <v>26.88574115786966</v>
      </c>
      <c r="G10" s="26">
        <v>20946000</v>
      </c>
      <c r="H10" s="26">
        <v>5326682.8600000003</v>
      </c>
      <c r="I10" s="18">
        <f t="shared" si="2"/>
        <v>-15619317.140000001</v>
      </c>
      <c r="J10" s="18">
        <f t="shared" si="3"/>
        <v>25.430549317292083</v>
      </c>
      <c r="K10" s="10">
        <f t="shared" si="4"/>
        <v>361316.6400000006</v>
      </c>
      <c r="L10" s="10">
        <f t="shared" si="5"/>
        <v>7.2767369815473586</v>
      </c>
      <c r="N10" s="52"/>
      <c r="O10" s="52"/>
    </row>
    <row r="11" spans="1:15" ht="27" outlineLevel="1" x14ac:dyDescent="0.25">
      <c r="A11" s="5" t="s">
        <v>91</v>
      </c>
      <c r="B11" s="3" t="s">
        <v>92</v>
      </c>
      <c r="C11" s="39">
        <v>18468400</v>
      </c>
      <c r="D11" s="40">
        <v>4965366.22</v>
      </c>
      <c r="E11" s="22">
        <f t="shared" si="0"/>
        <v>-13503033.780000001</v>
      </c>
      <c r="F11" s="22">
        <f t="shared" si="1"/>
        <v>26.88574115786966</v>
      </c>
      <c r="G11" s="39">
        <v>20946000</v>
      </c>
      <c r="H11" s="40">
        <v>5326682.8600000003</v>
      </c>
      <c r="I11" s="22">
        <f t="shared" si="2"/>
        <v>-15619317.140000001</v>
      </c>
      <c r="J11" s="22">
        <f t="shared" si="3"/>
        <v>25.430549317292083</v>
      </c>
      <c r="K11" s="38">
        <f t="shared" si="4"/>
        <v>361316.6400000006</v>
      </c>
      <c r="L11" s="38">
        <f t="shared" si="5"/>
        <v>7.2767369815473586</v>
      </c>
      <c r="N11" s="52"/>
      <c r="O11" s="52"/>
    </row>
    <row r="12" spans="1:15" outlineLevel="1" x14ac:dyDescent="0.25">
      <c r="A12" s="9" t="s">
        <v>28</v>
      </c>
      <c r="B12" s="4" t="s">
        <v>3</v>
      </c>
      <c r="C12" s="34">
        <v>16539000</v>
      </c>
      <c r="D12" s="35">
        <v>2433641.35</v>
      </c>
      <c r="E12" s="18">
        <f t="shared" si="0"/>
        <v>-14105358.65</v>
      </c>
      <c r="F12" s="18">
        <f t="shared" si="1"/>
        <v>14.714561642179092</v>
      </c>
      <c r="G12" s="34">
        <v>14811000</v>
      </c>
      <c r="H12" s="35">
        <v>4111245.96</v>
      </c>
      <c r="I12" s="18">
        <f t="shared" si="2"/>
        <v>-10699754.039999999</v>
      </c>
      <c r="J12" s="18">
        <f t="shared" si="3"/>
        <v>27.758057929916951</v>
      </c>
      <c r="K12" s="10">
        <f t="shared" si="4"/>
        <v>1677604.6099999999</v>
      </c>
      <c r="L12" s="10">
        <f t="shared" si="5"/>
        <v>68.933929397608239</v>
      </c>
      <c r="N12" s="52"/>
      <c r="O12" s="52"/>
    </row>
    <row r="13" spans="1:15" ht="27" outlineLevel="1" x14ac:dyDescent="0.25">
      <c r="A13" s="5" t="s">
        <v>29</v>
      </c>
      <c r="B13" s="3" t="s">
        <v>4</v>
      </c>
      <c r="C13" s="39">
        <v>15148000</v>
      </c>
      <c r="D13" s="40">
        <v>2466020.6800000002</v>
      </c>
      <c r="E13" s="22">
        <f t="shared" si="0"/>
        <v>-12681979.32</v>
      </c>
      <c r="F13" s="22">
        <f t="shared" si="1"/>
        <v>16.279513335093743</v>
      </c>
      <c r="G13" s="39">
        <v>13335000</v>
      </c>
      <c r="H13" s="40">
        <v>3176411.53</v>
      </c>
      <c r="I13" s="22">
        <f t="shared" si="2"/>
        <v>-10158588.470000001</v>
      </c>
      <c r="J13" s="22">
        <f t="shared" si="3"/>
        <v>23.820108961379827</v>
      </c>
      <c r="K13" s="38">
        <f t="shared" si="4"/>
        <v>710390.84999999963</v>
      </c>
      <c r="L13" s="38">
        <f t="shared" si="5"/>
        <v>28.807173263445605</v>
      </c>
      <c r="N13" s="52"/>
      <c r="O13" s="52"/>
    </row>
    <row r="14" spans="1:15" outlineLevel="1" x14ac:dyDescent="0.25">
      <c r="A14" s="5" t="s">
        <v>30</v>
      </c>
      <c r="B14" s="3" t="s">
        <v>5</v>
      </c>
      <c r="C14" s="39">
        <v>10000</v>
      </c>
      <c r="D14" s="40">
        <v>-76974.820000000007</v>
      </c>
      <c r="E14" s="22">
        <f t="shared" si="0"/>
        <v>-86974.82</v>
      </c>
      <c r="F14" s="22">
        <f t="shared" si="1"/>
        <v>-769.74820000000011</v>
      </c>
      <c r="G14" s="39">
        <v>0</v>
      </c>
      <c r="H14" s="40">
        <v>2763</v>
      </c>
      <c r="I14" s="22">
        <f t="shared" si="2"/>
        <v>2763</v>
      </c>
      <c r="J14" s="22" t="e">
        <f t="shared" si="3"/>
        <v>#DIV/0!</v>
      </c>
      <c r="K14" s="38">
        <f t="shared" si="4"/>
        <v>79737.820000000007</v>
      </c>
      <c r="L14" s="38">
        <f t="shared" si="5"/>
        <v>-103.5894854966858</v>
      </c>
      <c r="N14" s="52"/>
      <c r="O14" s="52"/>
    </row>
    <row r="15" spans="1:15" outlineLevel="1" x14ac:dyDescent="0.25">
      <c r="A15" s="5" t="s">
        <v>31</v>
      </c>
      <c r="B15" s="3" t="s">
        <v>6</v>
      </c>
      <c r="C15" s="36">
        <v>586000</v>
      </c>
      <c r="D15" s="37">
        <v>226072.28</v>
      </c>
      <c r="E15" s="22">
        <f t="shared" si="0"/>
        <v>-359927.72</v>
      </c>
      <c r="F15" s="22">
        <f t="shared" si="1"/>
        <v>38.578887372013654</v>
      </c>
      <c r="G15" s="36">
        <v>806000</v>
      </c>
      <c r="H15" s="37">
        <v>343330.56</v>
      </c>
      <c r="I15" s="22">
        <f t="shared" si="2"/>
        <v>-462669.44</v>
      </c>
      <c r="J15" s="22">
        <f t="shared" si="3"/>
        <v>42.596843672456572</v>
      </c>
      <c r="K15" s="38">
        <f t="shared" si="4"/>
        <v>117258.28</v>
      </c>
      <c r="L15" s="38">
        <f t="shared" si="5"/>
        <v>51.867606236377128</v>
      </c>
      <c r="N15" s="52"/>
      <c r="O15" s="52"/>
    </row>
    <row r="16" spans="1:15" ht="27" outlineLevel="1" x14ac:dyDescent="0.25">
      <c r="A16" s="5" t="s">
        <v>32</v>
      </c>
      <c r="B16" s="3" t="s">
        <v>7</v>
      </c>
      <c r="C16" s="13">
        <v>795000</v>
      </c>
      <c r="D16" s="13">
        <v>-181476.79</v>
      </c>
      <c r="E16" s="22">
        <f t="shared" si="0"/>
        <v>-976476.79</v>
      </c>
      <c r="F16" s="22">
        <f t="shared" si="1"/>
        <v>-22.827269182389941</v>
      </c>
      <c r="G16" s="13">
        <v>670000</v>
      </c>
      <c r="H16" s="13">
        <v>588740.87</v>
      </c>
      <c r="I16" s="22">
        <f t="shared" si="2"/>
        <v>-81259.13</v>
      </c>
      <c r="J16" s="22">
        <f t="shared" si="3"/>
        <v>87.871771641791042</v>
      </c>
      <c r="K16" s="38">
        <f t="shared" si="4"/>
        <v>770217.66</v>
      </c>
      <c r="L16" s="38">
        <f t="shared" si="5"/>
        <v>-424.41662099048585</v>
      </c>
      <c r="N16" s="52"/>
      <c r="O16" s="52"/>
    </row>
    <row r="17" spans="1:15" outlineLevel="1" x14ac:dyDescent="0.25">
      <c r="A17" s="9" t="s">
        <v>33</v>
      </c>
      <c r="B17" s="4" t="s">
        <v>8</v>
      </c>
      <c r="C17" s="41">
        <v>1456000</v>
      </c>
      <c r="D17" s="42">
        <v>320350.58</v>
      </c>
      <c r="E17" s="18">
        <f t="shared" si="0"/>
        <v>-1135649.42</v>
      </c>
      <c r="F17" s="18">
        <f t="shared" si="1"/>
        <v>22.002100274725276</v>
      </c>
      <c r="G17" s="41">
        <v>1124000</v>
      </c>
      <c r="H17" s="42">
        <v>263217</v>
      </c>
      <c r="I17" s="18">
        <f t="shared" si="2"/>
        <v>-860783</v>
      </c>
      <c r="J17" s="18">
        <f t="shared" si="3"/>
        <v>23.41788256227758</v>
      </c>
      <c r="K17" s="10">
        <f t="shared" si="4"/>
        <v>-57133.580000000016</v>
      </c>
      <c r="L17" s="10">
        <f t="shared" si="5"/>
        <v>-17.834704716314249</v>
      </c>
      <c r="N17" s="52"/>
      <c r="O17" s="52"/>
    </row>
    <row r="18" spans="1:15" ht="27" outlineLevel="1" x14ac:dyDescent="0.25">
      <c r="A18" s="5" t="s">
        <v>93</v>
      </c>
      <c r="B18" s="3" t="s">
        <v>94</v>
      </c>
      <c r="C18" s="43">
        <v>1456000</v>
      </c>
      <c r="D18" s="44">
        <v>320350.58</v>
      </c>
      <c r="E18" s="22">
        <f t="shared" si="0"/>
        <v>-1135649.42</v>
      </c>
      <c r="F18" s="22">
        <f t="shared" si="1"/>
        <v>22.002100274725276</v>
      </c>
      <c r="G18" s="43">
        <v>1124000</v>
      </c>
      <c r="H18" s="44">
        <v>263217</v>
      </c>
      <c r="I18" s="22">
        <f t="shared" si="2"/>
        <v>-860783</v>
      </c>
      <c r="J18" s="22">
        <f t="shared" si="3"/>
        <v>23.41788256227758</v>
      </c>
      <c r="K18" s="38">
        <f t="shared" si="4"/>
        <v>-57133.580000000016</v>
      </c>
      <c r="L18" s="38">
        <f t="shared" si="5"/>
        <v>-17.834704716314249</v>
      </c>
      <c r="N18" s="52"/>
      <c r="O18" s="52"/>
    </row>
    <row r="19" spans="1:15" ht="27" outlineLevel="1" x14ac:dyDescent="0.25">
      <c r="A19" s="9" t="s">
        <v>34</v>
      </c>
      <c r="B19" s="4" t="s">
        <v>9</v>
      </c>
      <c r="C19" s="41">
        <v>3937000</v>
      </c>
      <c r="D19" s="42">
        <v>564446.79</v>
      </c>
      <c r="E19" s="18">
        <f t="shared" si="0"/>
        <v>-3372553.21</v>
      </c>
      <c r="F19" s="18">
        <f t="shared" si="1"/>
        <v>14.33697713995428</v>
      </c>
      <c r="G19" s="41">
        <v>3443000</v>
      </c>
      <c r="H19" s="42">
        <v>792058.31</v>
      </c>
      <c r="I19" s="18">
        <f t="shared" si="2"/>
        <v>-2650941.69</v>
      </c>
      <c r="J19" s="18">
        <f t="shared" si="3"/>
        <v>23.004888469358121</v>
      </c>
      <c r="K19" s="10">
        <f t="shared" si="4"/>
        <v>227611.52000000002</v>
      </c>
      <c r="L19" s="10">
        <f t="shared" si="5"/>
        <v>40.324708020750734</v>
      </c>
      <c r="N19" s="52"/>
      <c r="O19" s="52"/>
    </row>
    <row r="20" spans="1:15" ht="67.5" outlineLevel="1" x14ac:dyDescent="0.25">
      <c r="A20" s="5" t="s">
        <v>95</v>
      </c>
      <c r="B20" s="3" t="s">
        <v>96</v>
      </c>
      <c r="C20" s="39">
        <v>2927000</v>
      </c>
      <c r="D20" s="40">
        <v>543848.44999999995</v>
      </c>
      <c r="E20" s="22">
        <f t="shared" si="0"/>
        <v>-2383151.5499999998</v>
      </c>
      <c r="F20" s="22">
        <f t="shared" si="1"/>
        <v>18.580404851383665</v>
      </c>
      <c r="G20" s="39">
        <v>2243000</v>
      </c>
      <c r="H20" s="40">
        <v>486511.23</v>
      </c>
      <c r="I20" s="22">
        <f t="shared" si="2"/>
        <v>-1756488.77</v>
      </c>
      <c r="J20" s="22">
        <f t="shared" si="3"/>
        <v>21.690201961658492</v>
      </c>
      <c r="K20" s="38">
        <f t="shared" si="4"/>
        <v>-57337.219999999972</v>
      </c>
      <c r="L20" s="38">
        <f t="shared" si="5"/>
        <v>-10.542867227073998</v>
      </c>
      <c r="N20" s="52"/>
      <c r="O20" s="52"/>
    </row>
    <row r="21" spans="1:15" ht="67.5" outlineLevel="1" x14ac:dyDescent="0.25">
      <c r="A21" s="5" t="s">
        <v>35</v>
      </c>
      <c r="B21" s="3" t="s">
        <v>10</v>
      </c>
      <c r="C21" s="36">
        <v>1010000</v>
      </c>
      <c r="D21" s="37">
        <v>20598.34</v>
      </c>
      <c r="E21" s="22">
        <f t="shared" si="0"/>
        <v>-989401.66</v>
      </c>
      <c r="F21" s="22">
        <f t="shared" si="1"/>
        <v>2.0394396039603961</v>
      </c>
      <c r="G21" s="36">
        <v>1200000</v>
      </c>
      <c r="H21" s="37">
        <v>305547.08</v>
      </c>
      <c r="I21" s="22">
        <f t="shared" si="2"/>
        <v>-894452.91999999993</v>
      </c>
      <c r="J21" s="22">
        <f t="shared" si="3"/>
        <v>25.462256666666665</v>
      </c>
      <c r="K21" s="38">
        <f t="shared" si="4"/>
        <v>284948.74</v>
      </c>
      <c r="L21" s="38">
        <f t="shared" si="5"/>
        <v>1383.3577851419095</v>
      </c>
      <c r="N21" s="52"/>
      <c r="O21" s="52"/>
    </row>
    <row r="22" spans="1:15" outlineLevel="1" x14ac:dyDescent="0.25">
      <c r="A22" s="9" t="s">
        <v>36</v>
      </c>
      <c r="B22" s="4" t="s">
        <v>11</v>
      </c>
      <c r="C22" s="7">
        <v>401000</v>
      </c>
      <c r="D22" s="7">
        <v>128672.49</v>
      </c>
      <c r="E22" s="18">
        <f t="shared" si="0"/>
        <v>-272327.51</v>
      </c>
      <c r="F22" s="18">
        <f t="shared" si="1"/>
        <v>32.087902743142145</v>
      </c>
      <c r="G22" s="7">
        <v>559600</v>
      </c>
      <c r="H22" s="7">
        <v>6293.51</v>
      </c>
      <c r="I22" s="18">
        <f t="shared" si="2"/>
        <v>-553306.49</v>
      </c>
      <c r="J22" s="18">
        <f t="shared" si="3"/>
        <v>1.1246443888491779</v>
      </c>
      <c r="K22" s="10">
        <f t="shared" si="4"/>
        <v>-122378.98000000001</v>
      </c>
      <c r="L22" s="10">
        <f t="shared" si="5"/>
        <v>-95.108892351426476</v>
      </c>
      <c r="N22" s="52"/>
      <c r="O22" s="52"/>
    </row>
    <row r="23" spans="1:15" outlineLevel="1" x14ac:dyDescent="0.25">
      <c r="A23" s="5" t="s">
        <v>97</v>
      </c>
      <c r="B23" s="3" t="s">
        <v>98</v>
      </c>
      <c r="C23" s="39">
        <v>401000</v>
      </c>
      <c r="D23" s="40">
        <v>128672.49</v>
      </c>
      <c r="E23" s="22">
        <f t="shared" si="0"/>
        <v>-272327.51</v>
      </c>
      <c r="F23" s="22">
        <f t="shared" si="1"/>
        <v>32.087902743142145</v>
      </c>
      <c r="G23" s="39">
        <v>559600</v>
      </c>
      <c r="H23" s="40">
        <v>6293.51</v>
      </c>
      <c r="I23" s="22">
        <f t="shared" si="2"/>
        <v>-553306.49</v>
      </c>
      <c r="J23" s="22">
        <f t="shared" si="3"/>
        <v>1.1246443888491779</v>
      </c>
      <c r="K23" s="38">
        <f t="shared" si="4"/>
        <v>-122378.98000000001</v>
      </c>
      <c r="L23" s="38">
        <f t="shared" si="5"/>
        <v>-95.108892351426476</v>
      </c>
      <c r="N23" s="52"/>
      <c r="O23" s="52"/>
    </row>
    <row r="24" spans="1:15" ht="27" outlineLevel="1" x14ac:dyDescent="0.25">
      <c r="A24" s="9" t="s">
        <v>38</v>
      </c>
      <c r="B24" s="4" t="s">
        <v>37</v>
      </c>
      <c r="C24" s="34">
        <v>1162000</v>
      </c>
      <c r="D24" s="35">
        <v>194473.4</v>
      </c>
      <c r="E24" s="18">
        <f t="shared" si="0"/>
        <v>-967526.6</v>
      </c>
      <c r="F24" s="18">
        <f t="shared" si="1"/>
        <v>16.736092943201378</v>
      </c>
      <c r="G24" s="34">
        <v>1142551</v>
      </c>
      <c r="H24" s="35">
        <v>90088.97</v>
      </c>
      <c r="I24" s="18">
        <f t="shared" si="2"/>
        <v>-1052462.03</v>
      </c>
      <c r="J24" s="18">
        <f t="shared" si="3"/>
        <v>7.884897041795071</v>
      </c>
      <c r="K24" s="10">
        <f t="shared" si="4"/>
        <v>-104384.43</v>
      </c>
      <c r="L24" s="10">
        <f t="shared" si="5"/>
        <v>-53.675428104820504</v>
      </c>
      <c r="N24" s="52"/>
      <c r="O24" s="52"/>
    </row>
    <row r="25" spans="1:15" outlineLevel="1" x14ac:dyDescent="0.25">
      <c r="A25" s="5" t="s">
        <v>39</v>
      </c>
      <c r="B25" s="3" t="s">
        <v>12</v>
      </c>
      <c r="C25" s="6">
        <v>927000</v>
      </c>
      <c r="D25" s="6">
        <v>77289.210000000006</v>
      </c>
      <c r="E25" s="22">
        <f t="shared" si="0"/>
        <v>-849710.79</v>
      </c>
      <c r="F25" s="22">
        <f t="shared" si="1"/>
        <v>8.3375631067961162</v>
      </c>
      <c r="G25" s="6">
        <v>860000</v>
      </c>
      <c r="H25" s="6">
        <v>77304.070000000007</v>
      </c>
      <c r="I25" s="22">
        <f t="shared" si="2"/>
        <v>-782695.92999999993</v>
      </c>
      <c r="J25" s="22">
        <f t="shared" si="3"/>
        <v>8.9888453488372093</v>
      </c>
      <c r="K25" s="38">
        <f t="shared" si="4"/>
        <v>14.860000000000582</v>
      </c>
      <c r="L25" s="38">
        <f t="shared" si="5"/>
        <v>1.9226487112504742E-2</v>
      </c>
      <c r="N25" s="52"/>
      <c r="O25" s="52"/>
    </row>
    <row r="26" spans="1:15" outlineLevel="1" x14ac:dyDescent="0.25">
      <c r="A26" s="5" t="s">
        <v>40</v>
      </c>
      <c r="B26" s="3" t="s">
        <v>13</v>
      </c>
      <c r="C26" s="39">
        <v>235000</v>
      </c>
      <c r="D26" s="40">
        <v>117184.19</v>
      </c>
      <c r="E26" s="22">
        <f t="shared" si="0"/>
        <v>-117815.81</v>
      </c>
      <c r="F26" s="22">
        <f t="shared" si="1"/>
        <v>49.865612765957444</v>
      </c>
      <c r="G26" s="39">
        <v>282551</v>
      </c>
      <c r="H26" s="40">
        <v>12784</v>
      </c>
      <c r="I26" s="22">
        <f t="shared" si="2"/>
        <v>-269767</v>
      </c>
      <c r="J26" s="22">
        <f t="shared" si="3"/>
        <v>4.5244929234014384</v>
      </c>
      <c r="K26" s="38">
        <f t="shared" si="4"/>
        <v>-104400.19</v>
      </c>
      <c r="L26" s="38">
        <f t="shared" si="5"/>
        <v>-89.090678529245281</v>
      </c>
      <c r="N26" s="52"/>
      <c r="O26" s="52"/>
    </row>
    <row r="27" spans="1:15" ht="27" outlineLevel="1" x14ac:dyDescent="0.25">
      <c r="A27" s="9" t="s">
        <v>41</v>
      </c>
      <c r="B27" s="4" t="s">
        <v>16</v>
      </c>
      <c r="C27" s="34">
        <v>704000</v>
      </c>
      <c r="D27" s="35">
        <v>636768.68999999994</v>
      </c>
      <c r="E27" s="18">
        <f t="shared" si="0"/>
        <v>-67231.310000000056</v>
      </c>
      <c r="F27" s="18">
        <f t="shared" si="1"/>
        <v>90.450098011363636</v>
      </c>
      <c r="G27" s="34">
        <v>15700800</v>
      </c>
      <c r="H27" s="35">
        <v>257166.26</v>
      </c>
      <c r="I27" s="18">
        <f t="shared" si="2"/>
        <v>-15443633.74</v>
      </c>
      <c r="J27" s="18">
        <f t="shared" si="3"/>
        <v>1.6379181952511974</v>
      </c>
      <c r="K27" s="10">
        <f t="shared" si="4"/>
        <v>-379602.42999999993</v>
      </c>
      <c r="L27" s="10">
        <f t="shared" si="5"/>
        <v>-59.613865436756939</v>
      </c>
      <c r="N27" s="52"/>
      <c r="O27" s="52"/>
    </row>
    <row r="28" spans="1:15" ht="54" outlineLevel="1" x14ac:dyDescent="0.25">
      <c r="A28" s="5" t="s">
        <v>42</v>
      </c>
      <c r="B28" s="3" t="s">
        <v>17</v>
      </c>
      <c r="C28" s="36">
        <v>104000</v>
      </c>
      <c r="D28" s="37">
        <v>600656.01</v>
      </c>
      <c r="E28" s="22">
        <f t="shared" si="0"/>
        <v>496656.01</v>
      </c>
      <c r="F28" s="22">
        <f t="shared" si="1"/>
        <v>577.55385576923072</v>
      </c>
      <c r="G28" s="36">
        <v>15100800</v>
      </c>
      <c r="H28" s="37">
        <v>0</v>
      </c>
      <c r="I28" s="22">
        <f t="shared" si="2"/>
        <v>-15100800</v>
      </c>
      <c r="J28" s="22">
        <f t="shared" si="3"/>
        <v>0</v>
      </c>
      <c r="K28" s="38">
        <f t="shared" si="4"/>
        <v>-600656.01</v>
      </c>
      <c r="L28" s="38">
        <f t="shared" si="5"/>
        <v>-100</v>
      </c>
      <c r="N28" s="52"/>
      <c r="O28" s="52"/>
    </row>
    <row r="29" spans="1:15" ht="27" outlineLevel="1" x14ac:dyDescent="0.25">
      <c r="A29" s="5" t="s">
        <v>43</v>
      </c>
      <c r="B29" s="3" t="s">
        <v>18</v>
      </c>
      <c r="C29" s="36">
        <v>600000</v>
      </c>
      <c r="D29" s="37">
        <v>36112.68</v>
      </c>
      <c r="E29" s="22">
        <f t="shared" si="0"/>
        <v>-563887.31999999995</v>
      </c>
      <c r="F29" s="22">
        <f t="shared" si="1"/>
        <v>6.0187799999999996</v>
      </c>
      <c r="G29" s="36">
        <v>600000</v>
      </c>
      <c r="H29" s="37">
        <v>257166.26</v>
      </c>
      <c r="I29" s="22">
        <f t="shared" si="2"/>
        <v>-342833.74</v>
      </c>
      <c r="J29" s="22">
        <f t="shared" si="3"/>
        <v>42.861043333333335</v>
      </c>
      <c r="K29" s="38">
        <f t="shared" si="4"/>
        <v>221053.58000000002</v>
      </c>
      <c r="L29" s="38">
        <f t="shared" si="5"/>
        <v>612.12178104754344</v>
      </c>
      <c r="N29" s="52"/>
      <c r="O29" s="52"/>
    </row>
    <row r="30" spans="1:15" outlineLevel="1" x14ac:dyDescent="0.25">
      <c r="A30" s="9" t="s">
        <v>44</v>
      </c>
      <c r="B30" s="4" t="s">
        <v>19</v>
      </c>
      <c r="C30" s="11">
        <v>700000</v>
      </c>
      <c r="D30" s="35">
        <v>142594.1</v>
      </c>
      <c r="E30" s="18">
        <f t="shared" si="0"/>
        <v>-557405.9</v>
      </c>
      <c r="F30" s="18">
        <f t="shared" si="1"/>
        <v>20.370585714285717</v>
      </c>
      <c r="G30" s="11">
        <v>700000</v>
      </c>
      <c r="H30" s="35">
        <v>216030.4</v>
      </c>
      <c r="I30" s="18">
        <f t="shared" si="2"/>
        <v>-483969.6</v>
      </c>
      <c r="J30" s="18">
        <f t="shared" si="3"/>
        <v>30.861485714285713</v>
      </c>
      <c r="K30" s="10">
        <f t="shared" si="4"/>
        <v>73436.299999999988</v>
      </c>
      <c r="L30" s="10">
        <f t="shared" si="5"/>
        <v>51.500237387100867</v>
      </c>
      <c r="N30" s="52"/>
      <c r="O30" s="52"/>
    </row>
    <row r="31" spans="1:15" ht="27" outlineLevel="1" x14ac:dyDescent="0.25">
      <c r="A31" s="5" t="s">
        <v>99</v>
      </c>
      <c r="B31" s="3" t="s">
        <v>100</v>
      </c>
      <c r="C31" s="13">
        <v>620000</v>
      </c>
      <c r="D31" s="13">
        <v>135094.1</v>
      </c>
      <c r="E31" s="22">
        <f t="shared" si="0"/>
        <v>-484905.9</v>
      </c>
      <c r="F31" s="22">
        <f t="shared" si="1"/>
        <v>21.789370967741934</v>
      </c>
      <c r="G31" s="13">
        <v>602200</v>
      </c>
      <c r="H31" s="50">
        <v>206507.1</v>
      </c>
      <c r="I31" s="22">
        <f t="shared" si="2"/>
        <v>-395692.9</v>
      </c>
      <c r="J31" s="22">
        <f t="shared" si="3"/>
        <v>34.292112255064765</v>
      </c>
      <c r="K31" s="38">
        <f t="shared" si="4"/>
        <v>71413</v>
      </c>
      <c r="L31" s="38">
        <f t="shared" si="5"/>
        <v>52.861671975312021</v>
      </c>
      <c r="N31" s="52"/>
      <c r="O31" s="52"/>
    </row>
    <row r="32" spans="1:15" ht="81" outlineLevel="1" x14ac:dyDescent="0.25">
      <c r="A32" s="5" t="s">
        <v>101</v>
      </c>
      <c r="B32" s="3" t="s">
        <v>102</v>
      </c>
      <c r="C32" s="13">
        <v>25000</v>
      </c>
      <c r="D32" s="13">
        <v>0</v>
      </c>
      <c r="E32" s="22">
        <f t="shared" si="0"/>
        <v>-25000</v>
      </c>
      <c r="F32" s="22">
        <f t="shared" si="1"/>
        <v>0</v>
      </c>
      <c r="G32" s="13">
        <v>60000</v>
      </c>
      <c r="H32" s="22">
        <f t="shared" si="1"/>
        <v>0</v>
      </c>
      <c r="I32" s="22">
        <f t="shared" si="2"/>
        <v>-60000</v>
      </c>
      <c r="J32" s="22">
        <f t="shared" si="3"/>
        <v>0</v>
      </c>
      <c r="K32" s="38">
        <f t="shared" si="4"/>
        <v>0</v>
      </c>
      <c r="L32" s="38" t="e">
        <f t="shared" si="5"/>
        <v>#DIV/0!</v>
      </c>
      <c r="N32" s="52"/>
      <c r="O32" s="52"/>
    </row>
    <row r="33" spans="1:15" ht="81" outlineLevel="1" x14ac:dyDescent="0.25">
      <c r="A33" s="5" t="s">
        <v>103</v>
      </c>
      <c r="B33" s="3" t="s">
        <v>104</v>
      </c>
      <c r="C33" s="45">
        <v>0</v>
      </c>
      <c r="D33" s="45">
        <v>0</v>
      </c>
      <c r="E33" s="22">
        <f t="shared" si="0"/>
        <v>0</v>
      </c>
      <c r="F33" s="22"/>
      <c r="G33" s="45"/>
      <c r="H33" s="45"/>
      <c r="I33" s="22">
        <f t="shared" si="2"/>
        <v>0</v>
      </c>
      <c r="J33" s="22"/>
      <c r="K33" s="38">
        <f t="shared" si="4"/>
        <v>0</v>
      </c>
      <c r="L33" s="38" t="e">
        <f t="shared" si="5"/>
        <v>#DIV/0!</v>
      </c>
      <c r="N33" s="52"/>
      <c r="O33" s="52"/>
    </row>
    <row r="34" spans="1:15" outlineLevel="1" x14ac:dyDescent="0.25">
      <c r="A34" s="5" t="s">
        <v>105</v>
      </c>
      <c r="B34" s="3" t="s">
        <v>106</v>
      </c>
      <c r="C34" s="13">
        <v>55000</v>
      </c>
      <c r="D34" s="13">
        <v>7500</v>
      </c>
      <c r="E34" s="22">
        <f t="shared" si="0"/>
        <v>-47500</v>
      </c>
      <c r="F34" s="22">
        <f t="shared" ref="F34:F35" si="6">D34/C34*100</f>
        <v>13.636363636363635</v>
      </c>
      <c r="G34" s="36">
        <v>37800</v>
      </c>
      <c r="H34" s="51">
        <v>9523.2999999999993</v>
      </c>
      <c r="I34" s="22">
        <f t="shared" si="2"/>
        <v>-28276.7</v>
      </c>
      <c r="J34" s="22">
        <f t="shared" si="3"/>
        <v>25.193915343915339</v>
      </c>
      <c r="K34" s="38">
        <f t="shared" si="4"/>
        <v>2023.2999999999993</v>
      </c>
      <c r="L34" s="38">
        <f t="shared" si="5"/>
        <v>26.97733333333332</v>
      </c>
      <c r="N34" s="52"/>
      <c r="O34" s="52"/>
    </row>
    <row r="35" spans="1:15" outlineLevel="1" x14ac:dyDescent="0.25">
      <c r="A35" s="9" t="s">
        <v>45</v>
      </c>
      <c r="B35" s="4" t="s">
        <v>20</v>
      </c>
      <c r="C35" s="27">
        <v>100100</v>
      </c>
      <c r="D35" s="27">
        <v>-16485</v>
      </c>
      <c r="E35" s="18">
        <f t="shared" si="0"/>
        <v>-116585</v>
      </c>
      <c r="F35" s="18">
        <f t="shared" si="6"/>
        <v>-16.46853146853147</v>
      </c>
      <c r="G35" s="27">
        <v>0</v>
      </c>
      <c r="H35" s="27">
        <v>-785</v>
      </c>
      <c r="I35" s="18">
        <f t="shared" si="2"/>
        <v>-785</v>
      </c>
      <c r="J35" s="18" t="e">
        <f t="shared" si="3"/>
        <v>#DIV/0!</v>
      </c>
      <c r="K35" s="10">
        <f t="shared" si="4"/>
        <v>15700</v>
      </c>
      <c r="L35" s="10">
        <f t="shared" si="5"/>
        <v>-95.238095238095241</v>
      </c>
      <c r="N35" s="52"/>
      <c r="O35" s="52"/>
    </row>
    <row r="36" spans="1:15" outlineLevel="1" x14ac:dyDescent="0.25">
      <c r="A36" s="5" t="s">
        <v>46</v>
      </c>
      <c r="B36" s="3" t="s">
        <v>21</v>
      </c>
      <c r="C36" s="13">
        <v>0</v>
      </c>
      <c r="D36" s="13">
        <v>-16485</v>
      </c>
      <c r="E36" s="22">
        <f t="shared" si="0"/>
        <v>-16485</v>
      </c>
      <c r="F36" s="22"/>
      <c r="G36" s="13">
        <v>0</v>
      </c>
      <c r="H36" s="13">
        <v>-785</v>
      </c>
      <c r="I36" s="22">
        <f t="shared" si="2"/>
        <v>-785</v>
      </c>
      <c r="J36" s="22"/>
      <c r="K36" s="38">
        <f t="shared" si="4"/>
        <v>15700</v>
      </c>
      <c r="L36" s="38">
        <f t="shared" si="5"/>
        <v>-95.238095238095241</v>
      </c>
      <c r="N36" s="52"/>
      <c r="O36" s="52"/>
    </row>
    <row r="37" spans="1:15" outlineLevel="1" x14ac:dyDescent="0.25">
      <c r="A37" s="5" t="s">
        <v>48</v>
      </c>
      <c r="B37" s="3" t="s">
        <v>47</v>
      </c>
      <c r="C37" s="8">
        <v>100100</v>
      </c>
      <c r="D37" s="8">
        <v>0</v>
      </c>
      <c r="E37" s="22">
        <f t="shared" si="0"/>
        <v>-100100</v>
      </c>
      <c r="F37" s="22">
        <f t="shared" ref="F37:F42" si="7">D37/C37*100</f>
        <v>0</v>
      </c>
      <c r="G37" s="8">
        <v>0</v>
      </c>
      <c r="H37" s="8">
        <v>0</v>
      </c>
      <c r="I37" s="22">
        <f t="shared" si="2"/>
        <v>0</v>
      </c>
      <c r="J37" s="22" t="e">
        <f t="shared" si="3"/>
        <v>#DIV/0!</v>
      </c>
      <c r="K37" s="38">
        <f t="shared" si="4"/>
        <v>0</v>
      </c>
      <c r="L37" s="38"/>
      <c r="N37" s="52"/>
      <c r="O37" s="52"/>
    </row>
    <row r="38" spans="1:15" x14ac:dyDescent="0.25">
      <c r="A38" s="19" t="s">
        <v>50</v>
      </c>
      <c r="B38" s="20" t="s">
        <v>49</v>
      </c>
      <c r="C38" s="25">
        <v>950115976.49000001</v>
      </c>
      <c r="D38" s="24">
        <v>223715841.94999999</v>
      </c>
      <c r="E38" s="23">
        <f t="shared" si="0"/>
        <v>-726400134.53999996</v>
      </c>
      <c r="F38" s="23">
        <f t="shared" si="7"/>
        <v>23.546161467200065</v>
      </c>
      <c r="G38" s="25">
        <v>954599118.04999995</v>
      </c>
      <c r="H38" s="24">
        <v>203253168.65000001</v>
      </c>
      <c r="I38" s="23">
        <f t="shared" si="2"/>
        <v>-751345949.39999998</v>
      </c>
      <c r="J38" s="23">
        <f t="shared" si="3"/>
        <v>21.291992084090111</v>
      </c>
      <c r="K38" s="21">
        <f t="shared" si="4"/>
        <v>-20462673.299999982</v>
      </c>
      <c r="L38" s="21">
        <f t="shared" si="5"/>
        <v>-9.1467252035612887</v>
      </c>
      <c r="N38" s="52"/>
      <c r="O38" s="52"/>
    </row>
    <row r="39" spans="1:15" ht="27" outlineLevel="1" x14ac:dyDescent="0.25">
      <c r="A39" s="28" t="s">
        <v>52</v>
      </c>
      <c r="B39" s="31" t="s">
        <v>51</v>
      </c>
      <c r="C39" s="14">
        <v>950115976.49000001</v>
      </c>
      <c r="D39" s="11">
        <v>216140792.09999999</v>
      </c>
      <c r="E39" s="18">
        <f t="shared" si="0"/>
        <v>-733975184.38999999</v>
      </c>
      <c r="F39" s="18">
        <f t="shared" si="7"/>
        <v>22.748885130685398</v>
      </c>
      <c r="G39" s="14">
        <v>954470218.04999995</v>
      </c>
      <c r="H39" s="11">
        <v>203793427.91</v>
      </c>
      <c r="I39" s="18">
        <f t="shared" si="2"/>
        <v>-750676790.13999999</v>
      </c>
      <c r="J39" s="18">
        <f t="shared" si="3"/>
        <v>21.351470591335335</v>
      </c>
      <c r="K39" s="10">
        <f t="shared" si="4"/>
        <v>-12347364.189999998</v>
      </c>
      <c r="L39" s="10">
        <f t="shared" si="5"/>
        <v>-5.7126487184739005</v>
      </c>
      <c r="N39" s="52"/>
      <c r="O39" s="52"/>
    </row>
    <row r="40" spans="1:15" outlineLevel="1" x14ac:dyDescent="0.25">
      <c r="A40" s="28" t="s">
        <v>54</v>
      </c>
      <c r="B40" s="31" t="s">
        <v>53</v>
      </c>
      <c r="C40" s="14">
        <v>216472900</v>
      </c>
      <c r="D40" s="11">
        <v>57896282.609999999</v>
      </c>
      <c r="E40" s="18">
        <f t="shared" si="0"/>
        <v>-158576617.38999999</v>
      </c>
      <c r="F40" s="18">
        <f t="shared" si="7"/>
        <v>26.745279713996535</v>
      </c>
      <c r="G40" s="14">
        <v>211788800</v>
      </c>
      <c r="H40" s="11">
        <v>57277461.420000002</v>
      </c>
      <c r="I40" s="18">
        <f t="shared" si="2"/>
        <v>-154511338.57999998</v>
      </c>
      <c r="J40" s="18">
        <f t="shared" si="3"/>
        <v>27.04461303902756</v>
      </c>
      <c r="K40" s="10">
        <f t="shared" si="4"/>
        <v>-618821.18999999762</v>
      </c>
      <c r="L40" s="10">
        <f t="shared" si="5"/>
        <v>-1.0688444267976394</v>
      </c>
      <c r="N40" s="52"/>
      <c r="O40" s="52"/>
    </row>
    <row r="41" spans="1:15" outlineLevel="1" x14ac:dyDescent="0.25">
      <c r="A41" s="5" t="s">
        <v>56</v>
      </c>
      <c r="B41" s="3" t="s">
        <v>55</v>
      </c>
      <c r="C41" s="12">
        <v>190647800</v>
      </c>
      <c r="D41" s="13">
        <v>47661950.009999998</v>
      </c>
      <c r="E41" s="22">
        <f t="shared" si="0"/>
        <v>-142985849.99000001</v>
      </c>
      <c r="F41" s="22">
        <f t="shared" si="7"/>
        <v>25.000000005245269</v>
      </c>
      <c r="G41" s="12">
        <v>159078000</v>
      </c>
      <c r="H41" s="13">
        <v>39769500</v>
      </c>
      <c r="I41" s="22">
        <f t="shared" si="2"/>
        <v>-119308500</v>
      </c>
      <c r="J41" s="22">
        <f t="shared" si="3"/>
        <v>25</v>
      </c>
      <c r="K41" s="38">
        <f t="shared" si="4"/>
        <v>-7892450.0099999979</v>
      </c>
      <c r="L41" s="38">
        <f t="shared" si="5"/>
        <v>-16.559225982873301</v>
      </c>
      <c r="N41" s="52"/>
      <c r="O41" s="52"/>
    </row>
    <row r="42" spans="1:15" ht="27" outlineLevel="1" x14ac:dyDescent="0.25">
      <c r="A42" s="5" t="s">
        <v>58</v>
      </c>
      <c r="B42" s="3" t="s">
        <v>57</v>
      </c>
      <c r="C42" s="12">
        <v>25825100</v>
      </c>
      <c r="D42" s="13">
        <v>6456275.0099999998</v>
      </c>
      <c r="E42" s="22">
        <f t="shared" si="0"/>
        <v>-19368824.990000002</v>
      </c>
      <c r="F42" s="22">
        <f t="shared" si="7"/>
        <v>25.000000038722021</v>
      </c>
      <c r="G42" s="12">
        <v>52710800</v>
      </c>
      <c r="H42" s="13">
        <v>13177700.01</v>
      </c>
      <c r="I42" s="22">
        <f t="shared" si="2"/>
        <v>-39533099.990000002</v>
      </c>
      <c r="J42" s="22">
        <f t="shared" si="3"/>
        <v>25.000000018971441</v>
      </c>
      <c r="K42" s="38">
        <f t="shared" si="4"/>
        <v>6721425</v>
      </c>
      <c r="L42" s="38">
        <f t="shared" si="5"/>
        <v>104.10685712100732</v>
      </c>
      <c r="N42" s="52"/>
      <c r="O42" s="52"/>
    </row>
    <row r="43" spans="1:15" outlineLevel="1" x14ac:dyDescent="0.25">
      <c r="A43" s="5" t="s">
        <v>87</v>
      </c>
      <c r="B43" s="3" t="s">
        <v>88</v>
      </c>
      <c r="C43" s="12">
        <v>0</v>
      </c>
      <c r="D43" s="13">
        <v>3778057.59</v>
      </c>
      <c r="E43" s="22">
        <f t="shared" si="0"/>
        <v>3778057.59</v>
      </c>
      <c r="F43" s="22"/>
      <c r="G43" s="12">
        <v>0</v>
      </c>
      <c r="H43" s="13">
        <v>4330261.41</v>
      </c>
      <c r="I43" s="22">
        <f t="shared" si="2"/>
        <v>4330261.41</v>
      </c>
      <c r="J43" s="22"/>
      <c r="K43" s="38">
        <f t="shared" si="4"/>
        <v>552203.8200000003</v>
      </c>
      <c r="L43" s="38">
        <f t="shared" si="5"/>
        <v>14.616077358418451</v>
      </c>
      <c r="N43" s="52"/>
      <c r="O43" s="52"/>
    </row>
    <row r="44" spans="1:15" ht="27" outlineLevel="1" x14ac:dyDescent="0.25">
      <c r="A44" s="9" t="s">
        <v>60</v>
      </c>
      <c r="B44" s="4" t="s">
        <v>59</v>
      </c>
      <c r="C44" s="14">
        <v>276297734.49000001</v>
      </c>
      <c r="D44" s="11">
        <v>52811433.490000002</v>
      </c>
      <c r="E44" s="18">
        <f t="shared" si="0"/>
        <v>-223486301</v>
      </c>
      <c r="F44" s="18">
        <f t="shared" ref="F44:F47" si="8">D44/C44*100</f>
        <v>19.113958204355598</v>
      </c>
      <c r="G44" s="14">
        <v>286812572.05000001</v>
      </c>
      <c r="H44" s="11">
        <v>52561840.289999999</v>
      </c>
      <c r="I44" s="18">
        <f t="shared" si="2"/>
        <v>-234250731.76000002</v>
      </c>
      <c r="J44" s="18">
        <f t="shared" si="3"/>
        <v>18.326198155929127</v>
      </c>
      <c r="K44" s="10">
        <f t="shared" si="4"/>
        <v>-249593.20000000298</v>
      </c>
      <c r="L44" s="10">
        <f t="shared" si="5"/>
        <v>-0.47261205293219177</v>
      </c>
      <c r="N44" s="52"/>
      <c r="O44" s="52"/>
    </row>
    <row r="45" spans="1:15" ht="27" outlineLevel="1" x14ac:dyDescent="0.25">
      <c r="A45" s="5" t="s">
        <v>107</v>
      </c>
      <c r="B45" s="3" t="s">
        <v>108</v>
      </c>
      <c r="C45" s="12">
        <v>43852200</v>
      </c>
      <c r="D45" s="13">
        <v>0</v>
      </c>
      <c r="E45" s="22">
        <f t="shared" si="0"/>
        <v>-43852200</v>
      </c>
      <c r="F45" s="22">
        <f t="shared" si="8"/>
        <v>0</v>
      </c>
      <c r="G45" s="12">
        <v>0</v>
      </c>
      <c r="H45" s="13">
        <v>0</v>
      </c>
      <c r="I45" s="22">
        <f t="shared" si="2"/>
        <v>0</v>
      </c>
      <c r="J45" s="22"/>
      <c r="K45" s="38">
        <f t="shared" si="4"/>
        <v>0</v>
      </c>
      <c r="L45" s="38"/>
      <c r="N45" s="52"/>
      <c r="O45" s="52"/>
    </row>
    <row r="46" spans="1:15" ht="40.5" outlineLevel="1" x14ac:dyDescent="0.25">
      <c r="A46" s="5" t="s">
        <v>62</v>
      </c>
      <c r="B46" s="3" t="s">
        <v>61</v>
      </c>
      <c r="C46" s="12">
        <v>6206800</v>
      </c>
      <c r="D46" s="13">
        <v>1100000</v>
      </c>
      <c r="E46" s="22">
        <f t="shared" si="0"/>
        <v>-5106800</v>
      </c>
      <c r="F46" s="22">
        <f t="shared" si="8"/>
        <v>17.722497905522975</v>
      </c>
      <c r="G46" s="12">
        <v>6151800</v>
      </c>
      <c r="H46" s="13">
        <v>1650000</v>
      </c>
      <c r="I46" s="22">
        <f t="shared" si="2"/>
        <v>-4501800</v>
      </c>
      <c r="J46" s="22">
        <f t="shared" si="3"/>
        <v>26.821418121525408</v>
      </c>
      <c r="K46" s="38">
        <f t="shared" si="4"/>
        <v>550000</v>
      </c>
      <c r="L46" s="38">
        <f t="shared" si="5"/>
        <v>50</v>
      </c>
      <c r="N46" s="52"/>
      <c r="O46" s="52"/>
    </row>
    <row r="47" spans="1:15" ht="40.5" outlineLevel="1" x14ac:dyDescent="0.25">
      <c r="A47" s="5" t="s">
        <v>64</v>
      </c>
      <c r="B47" s="3" t="s">
        <v>63</v>
      </c>
      <c r="C47" s="12">
        <v>1311423.78</v>
      </c>
      <c r="D47" s="13">
        <v>400000</v>
      </c>
      <c r="E47" s="22">
        <f t="shared" si="0"/>
        <v>-911423.78</v>
      </c>
      <c r="F47" s="22">
        <f t="shared" si="8"/>
        <v>30.501200763646363</v>
      </c>
      <c r="G47" s="12">
        <v>1097243.8700000001</v>
      </c>
      <c r="H47" s="13">
        <v>1097243.8700000001</v>
      </c>
      <c r="I47" s="22">
        <f t="shared" si="2"/>
        <v>0</v>
      </c>
      <c r="J47" s="22">
        <f t="shared" si="3"/>
        <v>100</v>
      </c>
      <c r="K47" s="38">
        <f t="shared" si="4"/>
        <v>697243.87000000011</v>
      </c>
      <c r="L47" s="38">
        <f t="shared" si="5"/>
        <v>174.31096750000006</v>
      </c>
      <c r="N47" s="52"/>
      <c r="O47" s="52"/>
    </row>
    <row r="48" spans="1:15" ht="27" outlineLevel="1" x14ac:dyDescent="0.25">
      <c r="A48" s="48" t="s">
        <v>134</v>
      </c>
      <c r="B48" s="32" t="s">
        <v>65</v>
      </c>
      <c r="C48" s="45">
        <v>0</v>
      </c>
      <c r="D48" s="45">
        <v>0</v>
      </c>
      <c r="E48" s="22">
        <f t="shared" si="0"/>
        <v>0</v>
      </c>
      <c r="F48" s="22"/>
      <c r="G48" s="45">
        <v>0</v>
      </c>
      <c r="H48" s="45">
        <v>906092.26</v>
      </c>
      <c r="I48" s="22">
        <f t="shared" si="2"/>
        <v>906092.26</v>
      </c>
      <c r="J48" s="22"/>
      <c r="K48" s="38">
        <f t="shared" si="4"/>
        <v>906092.26</v>
      </c>
      <c r="L48" s="38"/>
      <c r="N48" s="52"/>
      <c r="O48" s="52"/>
    </row>
    <row r="49" spans="1:15" ht="43.5" customHeight="1" outlineLevel="1" x14ac:dyDescent="0.25">
      <c r="A49" s="29" t="s">
        <v>66</v>
      </c>
      <c r="B49" s="32" t="s">
        <v>130</v>
      </c>
      <c r="C49" s="45">
        <v>0</v>
      </c>
      <c r="D49" s="45">
        <v>0</v>
      </c>
      <c r="E49" s="22">
        <f t="shared" ref="E49" si="9">D49-C49</f>
        <v>0</v>
      </c>
      <c r="F49" s="22"/>
      <c r="G49" s="45">
        <v>51500000</v>
      </c>
      <c r="H49" s="45">
        <v>0</v>
      </c>
      <c r="I49" s="22">
        <f t="shared" si="2"/>
        <v>-51500000</v>
      </c>
      <c r="J49" s="22">
        <f t="shared" si="3"/>
        <v>0</v>
      </c>
      <c r="K49" s="38">
        <f t="shared" ref="K49" si="10">H49-D49</f>
        <v>0</v>
      </c>
      <c r="L49" s="38"/>
      <c r="N49" s="52"/>
      <c r="O49" s="52"/>
    </row>
    <row r="50" spans="1:15" outlineLevel="1" x14ac:dyDescent="0.25">
      <c r="A50" s="29" t="s">
        <v>109</v>
      </c>
      <c r="B50" s="32" t="s">
        <v>110</v>
      </c>
      <c r="C50" s="45">
        <v>704751.75</v>
      </c>
      <c r="D50" s="45">
        <v>0</v>
      </c>
      <c r="E50" s="22">
        <f t="shared" si="0"/>
        <v>-704751.75</v>
      </c>
      <c r="F50" s="22">
        <f t="shared" ref="F50:F62" si="11">D50/C50*100</f>
        <v>0</v>
      </c>
      <c r="G50" s="45">
        <v>1540677.75</v>
      </c>
      <c r="H50" s="45">
        <v>0</v>
      </c>
      <c r="I50" s="22">
        <f t="shared" si="2"/>
        <v>-1540677.75</v>
      </c>
      <c r="J50" s="22">
        <f t="shared" si="3"/>
        <v>0</v>
      </c>
      <c r="K50" s="38">
        <f t="shared" si="4"/>
        <v>0</v>
      </c>
      <c r="L50" s="38"/>
      <c r="N50" s="52"/>
      <c r="O50" s="52"/>
    </row>
    <row r="51" spans="1:15" outlineLevel="1" x14ac:dyDescent="0.25">
      <c r="A51" s="29" t="s">
        <v>68</v>
      </c>
      <c r="B51" s="32" t="s">
        <v>67</v>
      </c>
      <c r="C51" s="45">
        <v>84069.88</v>
      </c>
      <c r="D51" s="45">
        <v>84069.88</v>
      </c>
      <c r="E51" s="22">
        <f t="shared" si="0"/>
        <v>0</v>
      </c>
      <c r="F51" s="22">
        <f t="shared" si="11"/>
        <v>100</v>
      </c>
      <c r="G51" s="45">
        <v>83322.45</v>
      </c>
      <c r="H51" s="45">
        <v>83322.45</v>
      </c>
      <c r="I51" s="22">
        <f t="shared" si="2"/>
        <v>0</v>
      </c>
      <c r="J51" s="22">
        <f t="shared" si="3"/>
        <v>100</v>
      </c>
      <c r="K51" s="38">
        <f t="shared" si="4"/>
        <v>-747.43000000000757</v>
      </c>
      <c r="L51" s="38">
        <f t="shared" si="5"/>
        <v>-0.88905800745760644</v>
      </c>
      <c r="N51" s="52"/>
      <c r="O51" s="52"/>
    </row>
    <row r="52" spans="1:15" ht="27" outlineLevel="1" x14ac:dyDescent="0.25">
      <c r="A52" s="29" t="s">
        <v>111</v>
      </c>
      <c r="B52" s="32" t="s">
        <v>112</v>
      </c>
      <c r="C52" s="45">
        <v>16277638.890000001</v>
      </c>
      <c r="D52" s="45">
        <v>0</v>
      </c>
      <c r="E52" s="22">
        <f t="shared" si="0"/>
        <v>-16277638.890000001</v>
      </c>
      <c r="F52" s="22">
        <f t="shared" si="11"/>
        <v>0</v>
      </c>
      <c r="G52" s="45">
        <v>0</v>
      </c>
      <c r="H52" s="45">
        <v>0</v>
      </c>
      <c r="I52" s="22">
        <f t="shared" si="2"/>
        <v>0</v>
      </c>
      <c r="J52" s="22"/>
      <c r="K52" s="38">
        <f t="shared" si="4"/>
        <v>0</v>
      </c>
      <c r="L52" s="38"/>
      <c r="N52" s="52"/>
      <c r="O52" s="52"/>
    </row>
    <row r="53" spans="1:15" outlineLevel="1" x14ac:dyDescent="0.25">
      <c r="A53" s="29" t="s">
        <v>70</v>
      </c>
      <c r="B53" s="32" t="s">
        <v>69</v>
      </c>
      <c r="C53" s="45">
        <v>207860850.19</v>
      </c>
      <c r="D53" s="45">
        <v>51227363.609999999</v>
      </c>
      <c r="E53" s="22">
        <f t="shared" si="0"/>
        <v>-156633486.57999998</v>
      </c>
      <c r="F53" s="22">
        <f t="shared" si="11"/>
        <v>24.645027461003092</v>
      </c>
      <c r="G53" s="45">
        <v>226439527.97999999</v>
      </c>
      <c r="H53" s="45">
        <v>48825181.710000001</v>
      </c>
      <c r="I53" s="22">
        <f t="shared" si="2"/>
        <v>-177614346.26999998</v>
      </c>
      <c r="J53" s="22">
        <f t="shared" si="3"/>
        <v>21.562128372883922</v>
      </c>
      <c r="K53" s="38">
        <f t="shared" si="4"/>
        <v>-2402181.8999999985</v>
      </c>
      <c r="L53" s="38">
        <f t="shared" si="5"/>
        <v>-4.6892553719689545</v>
      </c>
      <c r="N53" s="52"/>
      <c r="O53" s="52"/>
    </row>
    <row r="54" spans="1:15" outlineLevel="1" x14ac:dyDescent="0.25">
      <c r="A54" s="30" t="s">
        <v>72</v>
      </c>
      <c r="B54" s="33" t="s">
        <v>71</v>
      </c>
      <c r="C54" s="46">
        <v>432771247</v>
      </c>
      <c r="D54" s="46">
        <v>95238696.030000001</v>
      </c>
      <c r="E54" s="18">
        <f t="shared" si="0"/>
        <v>-337532550.97000003</v>
      </c>
      <c r="F54" s="18">
        <f t="shared" si="11"/>
        <v>22.006706011594158</v>
      </c>
      <c r="G54" s="46">
        <v>427868345</v>
      </c>
      <c r="H54" s="46">
        <v>87611576.200000003</v>
      </c>
      <c r="I54" s="18">
        <f t="shared" si="2"/>
        <v>-340256768.80000001</v>
      </c>
      <c r="J54" s="18">
        <f t="shared" si="3"/>
        <v>20.476293052247183</v>
      </c>
      <c r="K54" s="10">
        <f t="shared" si="4"/>
        <v>-7627119.8299999982</v>
      </c>
      <c r="L54" s="10">
        <f t="shared" si="5"/>
        <v>-8.0084253018305418</v>
      </c>
      <c r="N54" s="52"/>
      <c r="O54" s="52"/>
    </row>
    <row r="55" spans="1:15" ht="27" outlineLevel="1" x14ac:dyDescent="0.25">
      <c r="A55" s="29" t="s">
        <v>74</v>
      </c>
      <c r="B55" s="32" t="s">
        <v>73</v>
      </c>
      <c r="C55" s="45">
        <v>35029829</v>
      </c>
      <c r="D55" s="45">
        <v>10238696.029999999</v>
      </c>
      <c r="E55" s="22">
        <f t="shared" si="0"/>
        <v>-24791132.969999999</v>
      </c>
      <c r="F55" s="22">
        <f t="shared" si="11"/>
        <v>29.228507024684593</v>
      </c>
      <c r="G55" s="45">
        <v>36036031</v>
      </c>
      <c r="H55" s="45">
        <v>5895386.8499999996</v>
      </c>
      <c r="I55" s="22">
        <f t="shared" si="2"/>
        <v>-30140644.149999999</v>
      </c>
      <c r="J55" s="22">
        <f t="shared" si="3"/>
        <v>16.359700795018185</v>
      </c>
      <c r="K55" s="38">
        <f t="shared" si="4"/>
        <v>-4343309.18</v>
      </c>
      <c r="L55" s="38">
        <f t="shared" si="5"/>
        <v>-42.420530576099146</v>
      </c>
      <c r="N55" s="52"/>
      <c r="O55" s="52"/>
    </row>
    <row r="56" spans="1:15" ht="54" outlineLevel="1" x14ac:dyDescent="0.25">
      <c r="A56" s="29" t="s">
        <v>76</v>
      </c>
      <c r="B56" s="32" t="s">
        <v>75</v>
      </c>
      <c r="C56" s="45">
        <v>4465800</v>
      </c>
      <c r="D56" s="45">
        <v>0</v>
      </c>
      <c r="E56" s="22">
        <f t="shared" si="0"/>
        <v>-4465800</v>
      </c>
      <c r="F56" s="22">
        <f t="shared" si="11"/>
        <v>0</v>
      </c>
      <c r="G56" s="45">
        <v>4460700</v>
      </c>
      <c r="H56" s="45">
        <v>716189.35</v>
      </c>
      <c r="I56" s="22">
        <f t="shared" si="2"/>
        <v>-3744510.65</v>
      </c>
      <c r="J56" s="22">
        <f t="shared" si="3"/>
        <v>16.055537247517204</v>
      </c>
      <c r="K56" s="38">
        <f t="shared" si="4"/>
        <v>716189.35</v>
      </c>
      <c r="L56" s="38"/>
      <c r="N56" s="52"/>
      <c r="O56" s="52"/>
    </row>
    <row r="57" spans="1:15" ht="40.5" outlineLevel="1" x14ac:dyDescent="0.25">
      <c r="A57" s="29" t="s">
        <v>78</v>
      </c>
      <c r="B57" s="32" t="s">
        <v>77</v>
      </c>
      <c r="C57" s="45">
        <v>2418</v>
      </c>
      <c r="D57" s="45">
        <v>0</v>
      </c>
      <c r="E57" s="22">
        <f t="shared" si="0"/>
        <v>-2418</v>
      </c>
      <c r="F57" s="22">
        <f t="shared" si="11"/>
        <v>0</v>
      </c>
      <c r="G57" s="45">
        <v>8314</v>
      </c>
      <c r="H57" s="45">
        <v>0</v>
      </c>
      <c r="I57" s="22">
        <f t="shared" si="2"/>
        <v>-8314</v>
      </c>
      <c r="J57" s="22">
        <f t="shared" si="3"/>
        <v>0</v>
      </c>
      <c r="K57" s="38">
        <f t="shared" si="4"/>
        <v>0</v>
      </c>
      <c r="L57" s="38"/>
      <c r="N57" s="52"/>
      <c r="O57" s="52"/>
    </row>
    <row r="58" spans="1:15" outlineLevel="1" x14ac:dyDescent="0.25">
      <c r="A58" s="29" t="s">
        <v>80</v>
      </c>
      <c r="B58" s="32" t="s">
        <v>79</v>
      </c>
      <c r="C58" s="45">
        <v>393273200</v>
      </c>
      <c r="D58" s="45">
        <v>85000000</v>
      </c>
      <c r="E58" s="22">
        <f t="shared" si="0"/>
        <v>-308273200</v>
      </c>
      <c r="F58" s="22">
        <f t="shared" si="11"/>
        <v>21.613473788704646</v>
      </c>
      <c r="G58" s="45">
        <v>387363300</v>
      </c>
      <c r="H58" s="45">
        <v>81000000</v>
      </c>
      <c r="I58" s="22">
        <f t="shared" si="2"/>
        <v>-306363300</v>
      </c>
      <c r="J58" s="22">
        <f t="shared" si="3"/>
        <v>20.910602527394826</v>
      </c>
      <c r="K58" s="38">
        <f t="shared" si="4"/>
        <v>-4000000</v>
      </c>
      <c r="L58" s="38">
        <f t="shared" si="5"/>
        <v>-4.7058823529411882</v>
      </c>
      <c r="N58" s="52"/>
      <c r="O58" s="52"/>
    </row>
    <row r="59" spans="1:15" outlineLevel="1" x14ac:dyDescent="0.25">
      <c r="A59" s="30" t="s">
        <v>82</v>
      </c>
      <c r="B59" s="33" t="s">
        <v>81</v>
      </c>
      <c r="C59" s="46">
        <v>24574095</v>
      </c>
      <c r="D59" s="46">
        <v>10194379.970000001</v>
      </c>
      <c r="E59" s="18">
        <f t="shared" si="0"/>
        <v>-14379715.029999999</v>
      </c>
      <c r="F59" s="18">
        <f t="shared" si="11"/>
        <v>41.484253926746845</v>
      </c>
      <c r="G59" s="46">
        <v>28000501</v>
      </c>
      <c r="H59" s="46">
        <v>6342550</v>
      </c>
      <c r="I59" s="18">
        <f t="shared" si="2"/>
        <v>-21657951</v>
      </c>
      <c r="J59" s="18">
        <f t="shared" si="3"/>
        <v>22.651558984605309</v>
      </c>
      <c r="K59" s="10">
        <f t="shared" si="4"/>
        <v>-3851829.9700000007</v>
      </c>
      <c r="L59" s="10">
        <f t="shared" si="5"/>
        <v>-37.783857197153317</v>
      </c>
      <c r="N59" s="52"/>
      <c r="O59" s="52"/>
    </row>
    <row r="60" spans="1:15" ht="40.5" outlineLevel="1" x14ac:dyDescent="0.25">
      <c r="A60" s="29" t="s">
        <v>84</v>
      </c>
      <c r="B60" s="32" t="s">
        <v>83</v>
      </c>
      <c r="C60" s="45">
        <v>3202295</v>
      </c>
      <c r="D60" s="45">
        <v>39140</v>
      </c>
      <c r="E60" s="22">
        <f t="shared" si="0"/>
        <v>-3163155</v>
      </c>
      <c r="F60" s="22">
        <f t="shared" si="11"/>
        <v>1.2222484187122049</v>
      </c>
      <c r="G60" s="45">
        <v>3202305</v>
      </c>
      <c r="H60" s="45">
        <v>56450</v>
      </c>
      <c r="I60" s="22">
        <f t="shared" si="2"/>
        <v>-3145855</v>
      </c>
      <c r="J60" s="22">
        <f t="shared" si="3"/>
        <v>1.7627927383556532</v>
      </c>
      <c r="K60" s="38">
        <f t="shared" si="4"/>
        <v>17310</v>
      </c>
      <c r="L60" s="38">
        <f t="shared" si="5"/>
        <v>44.225855901890668</v>
      </c>
      <c r="N60" s="52"/>
      <c r="O60" s="52"/>
    </row>
    <row r="61" spans="1:15" ht="58.5" customHeight="1" outlineLevel="1" x14ac:dyDescent="0.25">
      <c r="A61" s="47" t="s">
        <v>135</v>
      </c>
      <c r="B61" s="32" t="s">
        <v>131</v>
      </c>
      <c r="C61" s="45"/>
      <c r="D61" s="45"/>
      <c r="E61" s="22"/>
      <c r="F61" s="22"/>
      <c r="G61" s="45">
        <v>3478496</v>
      </c>
      <c r="H61" s="45">
        <v>1043200</v>
      </c>
      <c r="I61" s="22"/>
      <c r="J61" s="22"/>
      <c r="K61" s="38">
        <f t="shared" ref="K61" si="12">H61-D61</f>
        <v>1043200</v>
      </c>
      <c r="L61" s="38"/>
      <c r="N61" s="52"/>
      <c r="O61" s="52"/>
    </row>
    <row r="62" spans="1:15" ht="54" outlineLevel="1" x14ac:dyDescent="0.25">
      <c r="A62" s="29" t="s">
        <v>86</v>
      </c>
      <c r="B62" s="32" t="s">
        <v>85</v>
      </c>
      <c r="C62" s="45">
        <v>21371800</v>
      </c>
      <c r="D62" s="45">
        <v>5295000</v>
      </c>
      <c r="E62" s="22">
        <f t="shared" si="0"/>
        <v>-16076800</v>
      </c>
      <c r="F62" s="22">
        <f t="shared" si="11"/>
        <v>24.775638926061447</v>
      </c>
      <c r="G62" s="45">
        <v>21319700</v>
      </c>
      <c r="H62" s="45">
        <v>5242900</v>
      </c>
      <c r="I62" s="22">
        <f t="shared" si="2"/>
        <v>-16076800</v>
      </c>
      <c r="J62" s="22">
        <f t="shared" si="3"/>
        <v>24.591809453228706</v>
      </c>
      <c r="K62" s="38">
        <f t="shared" si="4"/>
        <v>-52100</v>
      </c>
      <c r="L62" s="38">
        <f t="shared" si="5"/>
        <v>-0.98394711992445139</v>
      </c>
      <c r="N62" s="52"/>
      <c r="O62" s="52"/>
    </row>
    <row r="63" spans="1:15" outlineLevel="1" x14ac:dyDescent="0.25">
      <c r="A63" s="29" t="s">
        <v>113</v>
      </c>
      <c r="B63" s="32" t="s">
        <v>114</v>
      </c>
      <c r="C63" s="45">
        <v>0</v>
      </c>
      <c r="D63" s="45">
        <v>4860239.97</v>
      </c>
      <c r="E63" s="22">
        <f t="shared" si="0"/>
        <v>4860239.97</v>
      </c>
      <c r="F63" s="22"/>
      <c r="G63" s="45">
        <v>0</v>
      </c>
      <c r="H63" s="45">
        <v>0</v>
      </c>
      <c r="I63" s="22">
        <f t="shared" si="2"/>
        <v>0</v>
      </c>
      <c r="J63" s="22"/>
      <c r="K63" s="38">
        <f t="shared" si="4"/>
        <v>-4860239.97</v>
      </c>
      <c r="L63" s="38"/>
      <c r="N63" s="52"/>
      <c r="O63" s="52"/>
    </row>
    <row r="64" spans="1:15" outlineLevel="1" x14ac:dyDescent="0.25">
      <c r="A64" s="49" t="s">
        <v>136</v>
      </c>
      <c r="B64" s="33" t="s">
        <v>132</v>
      </c>
      <c r="C64" s="46">
        <v>0</v>
      </c>
      <c r="D64" s="46">
        <v>0</v>
      </c>
      <c r="E64" s="18">
        <f t="shared" ref="E64" si="13">D64-C64</f>
        <v>0</v>
      </c>
      <c r="F64" s="18"/>
      <c r="G64" s="46">
        <v>128900</v>
      </c>
      <c r="H64" s="46">
        <v>16200</v>
      </c>
      <c r="I64" s="18">
        <f t="shared" ref="I64:I65" si="14">H64-G64</f>
        <v>-112700</v>
      </c>
      <c r="J64" s="18">
        <f t="shared" si="3"/>
        <v>12.56788207913111</v>
      </c>
      <c r="K64" s="10">
        <f t="shared" ref="K64:K65" si="15">H64-D64</f>
        <v>16200</v>
      </c>
      <c r="L64" s="10"/>
      <c r="N64" s="52"/>
      <c r="O64" s="52"/>
    </row>
    <row r="65" spans="1:15" ht="68.25" customHeight="1" outlineLevel="1" x14ac:dyDescent="0.25">
      <c r="A65" s="49" t="s">
        <v>137</v>
      </c>
      <c r="B65" s="33" t="s">
        <v>133</v>
      </c>
      <c r="C65" s="46">
        <v>0</v>
      </c>
      <c r="D65" s="46">
        <v>0</v>
      </c>
      <c r="E65" s="18">
        <v>0</v>
      </c>
      <c r="F65" s="18"/>
      <c r="G65" s="46">
        <v>0</v>
      </c>
      <c r="H65" s="46">
        <v>-556459.26</v>
      </c>
      <c r="I65" s="18">
        <f t="shared" si="14"/>
        <v>-556459.26</v>
      </c>
      <c r="J65" s="22"/>
      <c r="K65" s="10">
        <f t="shared" si="15"/>
        <v>-556459.26</v>
      </c>
      <c r="L65" s="10"/>
      <c r="N65" s="52"/>
      <c r="O65" s="52"/>
    </row>
    <row r="66" spans="1:15" ht="40.5" outlineLevel="1" x14ac:dyDescent="0.25">
      <c r="A66" s="30" t="s">
        <v>122</v>
      </c>
      <c r="B66" s="33" t="s">
        <v>123</v>
      </c>
      <c r="C66" s="46">
        <v>0</v>
      </c>
      <c r="D66" s="46">
        <v>-2858461.48</v>
      </c>
      <c r="E66" s="18">
        <f t="shared" si="0"/>
        <v>-2858461.48</v>
      </c>
      <c r="F66" s="18"/>
      <c r="G66" s="46">
        <v>0</v>
      </c>
      <c r="H66" s="46">
        <v>0</v>
      </c>
      <c r="I66" s="18">
        <v>0</v>
      </c>
      <c r="J66" s="18"/>
      <c r="K66" s="10">
        <f t="shared" ref="K66:K68" si="16">H66-D66</f>
        <v>2858461.48</v>
      </c>
      <c r="L66" s="10">
        <f t="shared" ref="L66" si="17">H66/D66*100-100</f>
        <v>-100</v>
      </c>
      <c r="N66" s="52"/>
      <c r="O66" s="52"/>
    </row>
    <row r="67" spans="1:15" ht="40.5" outlineLevel="1" x14ac:dyDescent="0.25">
      <c r="A67" s="29" t="s">
        <v>124</v>
      </c>
      <c r="B67" s="32" t="s">
        <v>125</v>
      </c>
      <c r="C67" s="45">
        <v>0</v>
      </c>
      <c r="D67" s="45">
        <v>-2858461.48</v>
      </c>
      <c r="E67" s="22">
        <f t="shared" si="0"/>
        <v>-2858461.48</v>
      </c>
      <c r="F67" s="22"/>
      <c r="G67" s="45">
        <v>0</v>
      </c>
      <c r="H67" s="45">
        <v>0</v>
      </c>
      <c r="I67" s="22">
        <v>0</v>
      </c>
      <c r="J67" s="22"/>
      <c r="K67" s="38">
        <f t="shared" si="16"/>
        <v>2858461.48</v>
      </c>
      <c r="L67" s="38"/>
      <c r="N67" s="52"/>
      <c r="O67" s="52"/>
    </row>
    <row r="68" spans="1:15" ht="40.5" outlineLevel="1" x14ac:dyDescent="0.25">
      <c r="A68" s="29" t="s">
        <v>126</v>
      </c>
      <c r="B68" s="32" t="s">
        <v>127</v>
      </c>
      <c r="C68" s="45">
        <v>0</v>
      </c>
      <c r="D68" s="45">
        <v>-2858461.48</v>
      </c>
      <c r="E68" s="22">
        <f t="shared" si="0"/>
        <v>-2858461.48</v>
      </c>
      <c r="F68" s="22"/>
      <c r="G68" s="45">
        <v>0</v>
      </c>
      <c r="H68" s="45">
        <v>0</v>
      </c>
      <c r="I68" s="22">
        <v>0</v>
      </c>
      <c r="J68" s="22"/>
      <c r="K68" s="38">
        <f t="shared" si="16"/>
        <v>2858461.48</v>
      </c>
      <c r="L68" s="38"/>
      <c r="N68" s="52"/>
      <c r="O68" s="52"/>
    </row>
    <row r="79" spans="1:15" x14ac:dyDescent="0.25">
      <c r="G79" s="52"/>
      <c r="H79" s="52"/>
    </row>
  </sheetData>
  <autoFilter ref="A5:L68"/>
  <mergeCells count="13">
    <mergeCell ref="A1:L1"/>
    <mergeCell ref="C3:F3"/>
    <mergeCell ref="G3:J3"/>
    <mergeCell ref="B3:B5"/>
    <mergeCell ref="A3:A5"/>
    <mergeCell ref="K3:L4"/>
    <mergeCell ref="C4:C5"/>
    <mergeCell ref="D4:D5"/>
    <mergeCell ref="E4:F4"/>
    <mergeCell ref="G4:G5"/>
    <mergeCell ref="H4:H5"/>
    <mergeCell ref="I4:J4"/>
    <mergeCell ref="K2:L2"/>
  </mergeCells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кв.2023-2024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Осташова_ОК</cp:lastModifiedBy>
  <cp:lastPrinted>2023-04-27T05:34:54Z</cp:lastPrinted>
  <dcterms:created xsi:type="dcterms:W3CDTF">2019-07-24T07:17:37Z</dcterms:created>
  <dcterms:modified xsi:type="dcterms:W3CDTF">2024-04-27T09:26:50Z</dcterms:modified>
</cp:coreProperties>
</file>