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1 квартал 2023-2024" sheetId="1" r:id="rId1"/>
  </sheets>
  <definedNames>
    <definedName name="_xlnm._FilterDatabase" localSheetId="0" hidden="1">'1 квартал 2023-2024'!$A$5:$R$79</definedName>
  </definedNames>
  <calcPr calcId="144525"/>
</workbook>
</file>

<file path=xl/calcChain.xml><?xml version="1.0" encoding="utf-8"?>
<calcChain xmlns="http://schemas.openxmlformats.org/spreadsheetml/2006/main">
  <c r="E72" i="1" l="1"/>
  <c r="E69" i="1"/>
  <c r="E55" i="1"/>
  <c r="L24" i="1"/>
  <c r="L23" i="1"/>
  <c r="K69" i="1"/>
  <c r="K55" i="1"/>
  <c r="J69" i="1"/>
  <c r="J55" i="1"/>
  <c r="I55" i="1"/>
  <c r="I69" i="1"/>
  <c r="L79" i="1"/>
  <c r="K79" i="1"/>
  <c r="L78" i="1"/>
  <c r="K78" i="1"/>
  <c r="L77" i="1"/>
  <c r="K77" i="1"/>
  <c r="K76" i="1"/>
  <c r="K75" i="1"/>
  <c r="K74" i="1"/>
  <c r="K73" i="1"/>
  <c r="L71" i="1"/>
  <c r="K71" i="1"/>
  <c r="J71" i="1"/>
  <c r="K72" i="1"/>
  <c r="J72" i="1"/>
  <c r="I72" i="1"/>
  <c r="H7" i="1" l="1"/>
  <c r="G7" i="1"/>
  <c r="E79" i="1" l="1"/>
  <c r="E78" i="1"/>
  <c r="E77" i="1"/>
  <c r="E76" i="1"/>
  <c r="E75" i="1"/>
  <c r="E74" i="1"/>
  <c r="E71" i="1"/>
  <c r="F70" i="1"/>
  <c r="E70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E54" i="1"/>
  <c r="F53" i="1"/>
  <c r="E53" i="1"/>
  <c r="F52" i="1"/>
  <c r="E52" i="1"/>
  <c r="F51" i="1"/>
  <c r="E51" i="1"/>
  <c r="F50" i="1"/>
  <c r="E50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E42" i="1"/>
  <c r="F41" i="1"/>
  <c r="E41" i="1"/>
  <c r="F40" i="1"/>
  <c r="E40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E24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E7" i="1"/>
  <c r="D7" i="1"/>
  <c r="F7" i="1" s="1"/>
  <c r="D6" i="1"/>
  <c r="C6" i="1"/>
  <c r="F6" i="1" l="1"/>
  <c r="E6" i="1"/>
  <c r="K59" i="1"/>
  <c r="J61" i="1"/>
  <c r="J67" i="1"/>
  <c r="J66" i="1"/>
  <c r="J65" i="1"/>
  <c r="J64" i="1"/>
  <c r="J63" i="1"/>
  <c r="J62" i="1"/>
  <c r="L70" i="1"/>
  <c r="K70" i="1"/>
  <c r="L68" i="1"/>
  <c r="K68" i="1"/>
  <c r="L67" i="1"/>
  <c r="K67" i="1"/>
  <c r="L66" i="1"/>
  <c r="K66" i="1"/>
  <c r="K65" i="1"/>
  <c r="L64" i="1"/>
  <c r="K64" i="1"/>
  <c r="K63" i="1"/>
  <c r="L62" i="1"/>
  <c r="K62" i="1"/>
  <c r="L61" i="1"/>
  <c r="K61" i="1"/>
  <c r="L60" i="1"/>
  <c r="K60" i="1"/>
  <c r="K58" i="1"/>
  <c r="L57" i="1"/>
  <c r="K57" i="1"/>
  <c r="K56" i="1"/>
  <c r="K54" i="1"/>
  <c r="L53" i="1"/>
  <c r="K53" i="1"/>
  <c r="L52" i="1"/>
  <c r="K52" i="1"/>
  <c r="K51" i="1"/>
  <c r="L50" i="1"/>
  <c r="K50" i="1"/>
  <c r="L49" i="1"/>
  <c r="K49" i="1"/>
  <c r="L48" i="1"/>
  <c r="K48" i="1"/>
  <c r="L47" i="1"/>
  <c r="K47" i="1"/>
  <c r="L45" i="1"/>
  <c r="K45" i="1"/>
  <c r="L44" i="1"/>
  <c r="K44" i="1"/>
  <c r="K43" i="1"/>
  <c r="L42" i="1"/>
  <c r="K42" i="1"/>
  <c r="L41" i="1"/>
  <c r="K41" i="1"/>
  <c r="L40" i="1"/>
  <c r="K40" i="1"/>
  <c r="K39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I77" i="1"/>
  <c r="I76" i="1"/>
  <c r="I75" i="1"/>
  <c r="I74" i="1"/>
  <c r="I71" i="1"/>
  <c r="J70" i="1"/>
  <c r="I70" i="1"/>
  <c r="J68" i="1"/>
  <c r="I68" i="1"/>
  <c r="I67" i="1"/>
  <c r="I66" i="1"/>
  <c r="I65" i="1"/>
  <c r="I64" i="1"/>
  <c r="I63" i="1"/>
  <c r="I62" i="1"/>
  <c r="I61" i="1"/>
  <c r="J60" i="1"/>
  <c r="I60" i="1"/>
  <c r="I59" i="1"/>
  <c r="J58" i="1"/>
  <c r="I58" i="1"/>
  <c r="J57" i="1"/>
  <c r="I57" i="1"/>
  <c r="J56" i="1"/>
  <c r="I56" i="1"/>
  <c r="I54" i="1"/>
  <c r="J53" i="1"/>
  <c r="I53" i="1"/>
  <c r="J52" i="1"/>
  <c r="I52" i="1"/>
  <c r="I51" i="1"/>
  <c r="J50" i="1"/>
  <c r="I50" i="1"/>
  <c r="I49" i="1"/>
  <c r="J48" i="1"/>
  <c r="I48" i="1"/>
  <c r="J47" i="1"/>
  <c r="I47" i="1"/>
  <c r="J46" i="1"/>
  <c r="I46" i="1"/>
  <c r="J45" i="1"/>
  <c r="I45" i="1"/>
  <c r="J44" i="1"/>
  <c r="I44" i="1"/>
  <c r="I43" i="1"/>
  <c r="I42" i="1"/>
  <c r="I41" i="1"/>
  <c r="J40" i="1"/>
  <c r="I40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I24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G6" i="1"/>
  <c r="H6" i="1"/>
  <c r="K7" i="1" l="1"/>
  <c r="J7" i="1"/>
  <c r="L7" i="1"/>
  <c r="K6" i="1"/>
  <c r="I6" i="1"/>
  <c r="L6" i="1"/>
  <c r="K46" i="1"/>
  <c r="L46" i="1"/>
  <c r="K23" i="1"/>
  <c r="K24" i="1"/>
  <c r="J6" i="1"/>
  <c r="I7" i="1"/>
</calcChain>
</file>

<file path=xl/sharedStrings.xml><?xml version="1.0" encoding="utf-8"?>
<sst xmlns="http://schemas.openxmlformats.org/spreadsheetml/2006/main" count="165" uniqueCount="160">
  <si>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</si>
  <si>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</si>
  <si>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</si>
  <si>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</si>
  <si>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</si>
  <si>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</si>
  <si>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</si>
  <si>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</si>
  <si>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</si>
  <si>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</si>
  <si>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</si>
  <si>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</si>
  <si>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</t>
  </si>
  <si>
    <t>Доходы от компенсации затрат государства</t>
  </si>
  <si>
    <t>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</si>
  <si>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</si>
  <si>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</si>
  <si>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</si>
  <si>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</si>
  <si>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</si>
  <si>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</si>
  <si>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</si>
  <si>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</si>
  <si>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</si>
  <si>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</si>
  <si>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</si>
  <si>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Наименование</t>
  </si>
  <si>
    <t>ИТОГО:</t>
  </si>
  <si>
    <t>00010000000000000000</t>
  </si>
  <si>
    <t>00010100000000000000</t>
  </si>
  <si>
    <t>00010102000010000110</t>
  </si>
  <si>
    <t>Налог на доходы физических лиц</t>
  </si>
  <si>
    <t>00010300000000000000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</si>
  <si>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</si>
  <si>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</si>
  <si>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</si>
  <si>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00010501000000000110</t>
  </si>
  <si>
    <t>00010502000020000110</t>
  </si>
  <si>
    <t>00010503000010000110</t>
  </si>
  <si>
    <t>00010504000020000110</t>
  </si>
  <si>
    <t>00010600000000000000</t>
  </si>
  <si>
    <t>00010601000000000110</t>
  </si>
  <si>
    <t>00010606000000000110</t>
  </si>
  <si>
    <t>00010800000000000000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</si>
  <si>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</si>
  <si>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</si>
  <si>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</si>
  <si>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</si>
  <si>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00011100000000000000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</si>
  <si>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</si>
  <si>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</si>
  <si>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</si>
  <si>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00011200000000000000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</si>
  <si>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</si>
  <si>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</si>
  <si>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</si>
  <si>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</si>
  <si>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00011301000000000130</t>
  </si>
  <si>
    <t>00011302000000000130</t>
  </si>
  <si>
    <t>00011400000000000000</t>
  </si>
  <si>
    <t>00011402000000000000</t>
  </si>
  <si>
    <t>00011406000000000430</t>
  </si>
  <si>
    <t>00011600000000000000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</si>
  <si>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</si>
  <si>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</si>
  <si>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</si>
  <si>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</si>
  <si>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</si>
  <si>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</si>
  <si>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00011610000000000140</t>
  </si>
  <si>
    <t>Платежи в целях возмещения причиненного ущерба (убытков)</t>
  </si>
  <si>
    <t>00011700000000000000</t>
  </si>
  <si>
    <t>00011701000000000180</t>
  </si>
  <si>
    <t>00011715000000000150</t>
  </si>
  <si>
    <t>Инициативные платежи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</si>
  <si>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</si>
  <si>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</si>
  <si>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</si>
  <si>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</si>
  <si>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</si>
  <si>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</si>
  <si>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</si>
  <si>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</si>
  <si>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</si>
  <si>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</si>
  <si>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00020219999000000150</t>
  </si>
  <si>
    <t>Прочие дотации</t>
  </si>
  <si>
    <t>00020220000000000150</t>
  </si>
  <si>
    <t>Субсидии бюджетам бюджетной системы Российской Федерации (межбюджетные субсидии)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</si>
  <si>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</si>
  <si>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</si>
  <si>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</si>
  <si>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</si>
  <si>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</si>
  <si>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</si>
  <si>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00020225497000000150</t>
  </si>
  <si>
    <t>Субсидии бюджетам на реализацию мероприятий по обеспечению жильем молодых семей</t>
  </si>
  <si>
    <t>00020225511000000150</t>
  </si>
  <si>
    <t>Субсидии бюджетам на проведение комплексных кадастровых работ</t>
  </si>
  <si>
    <t>00020225519000000150</t>
  </si>
  <si>
    <t>Субсидии бюджетам на поддержку отрасли культуры</t>
  </si>
  <si>
    <t>00020225555000000150</t>
  </si>
  <si>
    <t>Субсидии бюджетам на реализацию программ формирования современной городской среды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</si>
  <si>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</si>
  <si>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</si>
  <si>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</si>
  <si>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</si>
  <si>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</si>
  <si>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</si>
  <si>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</si>
  <si>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</si>
  <si>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</si>
  <si>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</si>
  <si>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</si>
  <si>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</si>
  <si>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00020235930000000150</t>
  </si>
  <si>
    <t>Субвенции бюджетам на государственную регистрацию актов гражданского состояния</t>
  </si>
  <si>
    <t>00020239999000000150</t>
  </si>
  <si>
    <t>Прочие субвенции</t>
  </si>
  <si>
    <t>00020240000000000150</t>
  </si>
  <si>
    <t>Иные межбюджетные трансферты</t>
  </si>
  <si>
    <t>00020245303000000150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</si>
  <si>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</si>
  <si>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</si>
  <si>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</si>
  <si>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</si>
  <si>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</si>
  <si>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</si>
  <si>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00020225750000000150</t>
  </si>
  <si>
    <t>Субсидии бюджетам на реализацию мероприятий по модернизации школьных систем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</si>
  <si>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</si>
  <si>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00020249999000000150</t>
  </si>
  <si>
    <t>Прочие межбюджетные трансферты, передаваемые бюджетам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</si>
  <si>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</si>
  <si>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</si>
  <si>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</si>
  <si>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</si>
  <si>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</si>
  <si>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</si>
  <si>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00010900000000000000</t>
  </si>
  <si>
    <t>00010904000000000110</t>
  </si>
  <si>
    <t>Налоги на имущество</t>
  </si>
  <si>
    <t xml:space="preserve">Отклонение в части исполнения </t>
  </si>
  <si>
    <t>Исполнено</t>
  </si>
  <si>
    <t>Отклонение</t>
  </si>
  <si>
    <t>сумма</t>
  </si>
  <si>
    <t>% исполнения плана</t>
  </si>
  <si>
    <t>Сумма</t>
  </si>
  <si>
    <t>%</t>
  </si>
  <si>
    <t xml:space="preserve"> </t>
  </si>
  <si>
    <t>План</t>
  </si>
  <si>
    <r>
      <t xml:space="preserve">Сведения об исполнении доходов консолидированного бюджета МР "Усть-Цилемский" </t>
    </r>
    <r>
      <rPr>
        <b/>
        <u/>
        <sz val="11"/>
        <color theme="1"/>
        <rFont val="Calibri"/>
        <family val="2"/>
        <charset val="204"/>
        <scheme val="minor"/>
      </rPr>
      <t>за 2024 г</t>
    </r>
    <r>
      <rPr>
        <b/>
        <sz val="11"/>
        <color theme="1"/>
        <rFont val="Calibri"/>
        <family val="2"/>
        <charset val="204"/>
        <scheme val="minor"/>
      </rPr>
      <t>. на 01.04.2024 г., а также в сравнении с доходами на 01.04.2023 г.</t>
    </r>
  </si>
  <si>
    <t>Субсидии бюджетам на реализацию мероприятий планов социального развития центров экономического роста субъектов Российской Федерации Арктической зоны Российской Федерации</t>
  </si>
  <si>
    <t>00020225506000000150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</si>
  <si>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</si>
  <si>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00020245179000000150</t>
  </si>
  <si>
    <t>00020700000000000000</t>
  </si>
  <si>
    <t>00020800000000000000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</si>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</sst>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0000"/>
    <numFmt numFmtId="167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 Narrow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b/>
      <sz val="9"/>
      <color theme="1"/>
      <name val="Arial Narrow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B9CDE5"/>
      </patternFill>
    </fill>
    <fill>
      <patternFill patternType="solid">
        <fgColor rgb="FFFFD5AB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7" fillId="0" borderId="6">
      <alignment horizontal="right" vertical="top" shrinkToFit="1"/>
    </xf>
    <xf numFmtId="49" fontId="7" fillId="0" borderId="6">
      <alignment horizontal="center" vertical="top" shrinkToFi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0" fontId="7" fillId="0" borderId="6">
      <alignment horizontal="left" vertical="top" wrapText="1"/>
    </xf>
    <xf numFmtId="4" fontId="9" fillId="3" borderId="6">
      <alignment horizontal="right" vertical="top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" fontId="9" fillId="2" borderId="5">
      <alignment horizontal="right" vertical="top" shrinkToFit="1"/>
    </xf>
    <xf numFmtId="4" fontId="7" fillId="0" borderId="6">
      <alignment horizontal="right" vertical="top" shrinkToFit="1"/>
    </xf>
    <xf numFmtId="49" fontId="10" fillId="0" borderId="2">
      <alignment horizontal="center"/>
    </xf>
    <xf numFmtId="4" fontId="11" fillId="3" borderId="6">
      <alignment horizontal="right" vertical="top" shrinkToFit="1"/>
    </xf>
    <xf numFmtId="4" fontId="11" fillId="2" borderId="7">
      <alignment horizontal="right" vertical="top" shrinkToFit="1"/>
    </xf>
    <xf numFmtId="4" fontId="7" fillId="0" borderId="6">
      <alignment horizontal="right" vertical="top" shrinkToFit="1"/>
    </xf>
    <xf numFmtId="49" fontId="12" fillId="4" borderId="10">
      <alignment horizontal="center" vertical="top" shrinkToFit="1"/>
    </xf>
    <xf numFmtId="0" fontId="12" fillId="4" borderId="11">
      <alignment horizontal="left" vertical="top" wrapText="1"/>
    </xf>
    <xf numFmtId="4" fontId="12" fillId="4" borderId="11">
      <alignment horizontal="right" vertical="top" shrinkToFit="1"/>
    </xf>
    <xf numFmtId="4" fontId="12" fillId="4" borderId="12">
      <alignment horizontal="right" vertical="top" shrinkToFit="1"/>
    </xf>
    <xf numFmtId="0" fontId="6" fillId="2" borderId="5">
      <alignment horizontal="left" vertical="top" wrapText="1"/>
    </xf>
    <xf numFmtId="0" fontId="6" fillId="3" borderId="6">
      <alignment horizontal="left" vertical="top" wrapText="1"/>
    </xf>
    <xf numFmtId="0" fontId="7" fillId="0" borderId="6">
      <alignment horizontal="left" vertical="top" wrapText="1"/>
    </xf>
    <xf numFmtId="4" fontId="12" fillId="5" borderId="15">
      <alignment horizontal="right" shrinkToFit="1"/>
    </xf>
    <xf numFmtId="4" fontId="12" fillId="5" borderId="16">
      <alignment horizontal="right" shrinkToFit="1"/>
    </xf>
    <xf numFmtId="0" fontId="15" fillId="0" borderId="0"/>
    <xf numFmtId="167" fontId="7" fillId="0" borderId="6">
      <alignment horizontal="right" vertical="top" shrinkToFit="1"/>
    </xf>
    <xf numFmtId="167" fontId="7" fillId="0" borderId="14">
      <alignment horizontal="right" vertical="top" shrinkToFit="1"/>
    </xf>
    <xf numFmtId="0" fontId="7" fillId="0" borderId="6">
      <alignment horizontal="left" vertical="top" wrapText="1"/>
    </xf>
    <xf numFmtId="49" fontId="7" fillId="0" borderId="6">
      <alignment horizontal="center" vertical="top" shrinkToFit="1"/>
    </xf>
    <xf numFmtId="166" fontId="7" fillId="0" borderId="14">
      <alignment horizontal="right" vertical="top" shrinkToFit="1"/>
    </xf>
    <xf numFmtId="166" fontId="7" fillId="0" borderId="6">
      <alignment horizontal="right" vertical="top" shrinkToFit="1"/>
    </xf>
    <xf numFmtId="166" fontId="7" fillId="0" borderId="14">
      <alignment horizontal="right" vertical="top" shrinkToFit="1"/>
    </xf>
    <xf numFmtId="49" fontId="6" fillId="2" borderId="5">
      <alignment horizontal="center" vertical="top" shrinkToFit="1"/>
    </xf>
    <xf numFmtId="49" fontId="6" fillId="0" borderId="21">
      <alignment horizontal="center" vertical="center" wrapText="1"/>
    </xf>
    <xf numFmtId="49" fontId="6" fillId="3" borderId="13">
      <alignment horizontal="center" vertical="top" shrinkToFit="1"/>
    </xf>
    <xf numFmtId="0" fontId="6" fillId="3" borderId="6">
      <alignment horizontal="left" vertical="top" wrapText="1"/>
    </xf>
    <xf numFmtId="166" fontId="6" fillId="3" borderId="6">
      <alignment horizontal="right" vertical="top" shrinkToFit="1"/>
    </xf>
    <xf numFmtId="49" fontId="13" fillId="0" borderId="13">
      <alignment horizontal="center" vertical="top" shrinkToFit="1"/>
    </xf>
    <xf numFmtId="166" fontId="6" fillId="3" borderId="6">
      <alignment horizontal="right" vertical="top" shrinkToFit="1"/>
    </xf>
    <xf numFmtId="166" fontId="6" fillId="3" borderId="14">
      <alignment horizontal="right" vertical="top" shrinkToFit="1"/>
    </xf>
    <xf numFmtId="166" fontId="6" fillId="3" borderId="14">
      <alignment horizontal="right" vertical="top" shrinkToFit="1"/>
    </xf>
    <xf numFmtId="166" fontId="7" fillId="0" borderId="6">
      <alignment horizontal="right" vertical="top" shrinkToFit="1"/>
    </xf>
    <xf numFmtId="166" fontId="7" fillId="0" borderId="14">
      <alignment horizontal="right" vertical="top" shrinkToFit="1"/>
    </xf>
    <xf numFmtId="166" fontId="7" fillId="0" borderId="6">
      <alignment horizontal="right" vertical="top" shrinkToFit="1"/>
    </xf>
    <xf numFmtId="166" fontId="7" fillId="0" borderId="14">
      <alignment horizontal="right" vertical="top" shrinkToFit="1"/>
    </xf>
    <xf numFmtId="49" fontId="6" fillId="3" borderId="13">
      <alignment horizontal="center" vertical="top" shrinkToFit="1"/>
    </xf>
    <xf numFmtId="0" fontId="6" fillId="3" borderId="6">
      <alignment horizontal="left" vertical="top" wrapText="1"/>
    </xf>
    <xf numFmtId="166" fontId="6" fillId="3" borderId="6">
      <alignment horizontal="right" vertical="top" shrinkToFit="1"/>
    </xf>
    <xf numFmtId="166" fontId="6" fillId="3" borderId="14">
      <alignment horizontal="right" vertical="top" shrinkToFit="1"/>
    </xf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 applyBorder="1" applyAlignment="1" applyProtection="1"/>
    <xf numFmtId="49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0" applyNumberFormat="1" applyFont="1" applyFill="1" applyBorder="1" applyAlignment="1" applyProtection="1">
      <alignment horizontal="center" vertical="top" shrinkToFit="1"/>
    </xf>
    <xf numFmtId="0" fontId="8" fillId="0" borderId="1" xfId="30" applyNumberFormat="1" applyFont="1" applyFill="1" applyBorder="1" applyProtection="1">
      <alignment horizontal="left" vertical="top" wrapText="1"/>
    </xf>
    <xf numFmtId="49" fontId="8" fillId="0" borderId="1" xfId="11" applyNumberFormat="1" applyFont="1" applyFill="1" applyBorder="1" applyAlignment="1" applyProtection="1">
      <alignment horizontal="center" vertical="top" shrinkToFit="1"/>
    </xf>
    <xf numFmtId="0" fontId="8" fillId="0" borderId="1" xfId="31" applyNumberFormat="1" applyFont="1" applyFill="1" applyBorder="1" applyProtection="1">
      <alignment horizontal="left" vertical="top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7" applyFont="1" applyFill="1" applyBorder="1" applyAlignment="1" applyProtection="1">
      <alignment horizontal="right" vertical="center"/>
    </xf>
    <xf numFmtId="4" fontId="8" fillId="0" borderId="1" xfId="16" applyNumberFormat="1" applyFont="1" applyFill="1" applyBorder="1" applyAlignment="1" applyProtection="1">
      <alignment horizontal="right" vertical="center" shrinkToFit="1"/>
    </xf>
    <xf numFmtId="4" fontId="8" fillId="0" borderId="1" xfId="22" applyNumberFormat="1" applyFont="1" applyFill="1" applyBorder="1" applyAlignment="1" applyProtection="1">
      <alignment horizontal="right" vertical="center" shrinkToFit="1"/>
    </xf>
    <xf numFmtId="4" fontId="8" fillId="0" borderId="1" xfId="12" applyNumberFormat="1" applyFont="1" applyFill="1" applyBorder="1" applyAlignment="1" applyProtection="1">
      <alignment horizontal="right" vertical="center" shrinkToFit="1"/>
    </xf>
    <xf numFmtId="4" fontId="8" fillId="0" borderId="1" xfId="14" applyNumberFormat="1" applyFont="1" applyFill="1" applyBorder="1" applyAlignment="1" applyProtection="1">
      <alignment horizontal="right" vertical="center" shrinkToFit="1"/>
    </xf>
    <xf numFmtId="4" fontId="8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7" applyFont="1" applyFill="1" applyBorder="1" applyAlignment="1" applyProtection="1">
      <alignment horizontal="right" vertical="center"/>
    </xf>
    <xf numFmtId="0" fontId="0" fillId="0" borderId="0" xfId="0"/>
    <xf numFmtId="165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1" xfId="17" applyNumberFormat="1" applyFont="1" applyFill="1" applyBorder="1" applyAlignment="1" applyProtection="1">
      <alignment horizontal="right" vertical="center" shrinkToFit="1"/>
    </xf>
    <xf numFmtId="49" fontId="4" fillId="6" borderId="1" xfId="25" applyNumberFormat="1" applyFont="1" applyFill="1" applyBorder="1" applyProtection="1">
      <alignment horizontal="center" vertical="top" shrinkToFit="1"/>
    </xf>
    <xf numFmtId="0" fontId="4" fillId="6" borderId="1" xfId="26" applyNumberFormat="1" applyFont="1" applyFill="1" applyBorder="1" applyProtection="1">
      <alignment horizontal="left" vertical="top" wrapText="1"/>
    </xf>
    <xf numFmtId="4" fontId="4" fillId="6" borderId="1" xfId="27" applyNumberFormat="1" applyFont="1" applyFill="1" applyBorder="1" applyAlignment="1" applyProtection="1">
      <alignment horizontal="right" vertical="center" shrinkToFit="1"/>
    </xf>
    <xf numFmtId="4" fontId="4" fillId="6" borderId="1" xfId="28" applyNumberFormat="1" applyFont="1" applyFill="1" applyBorder="1" applyAlignment="1" applyProtection="1">
      <alignment horizontal="right" vertical="center" shrinkToFit="1"/>
    </xf>
    <xf numFmtId="4" fontId="4" fillId="6" borderId="1" xfId="7" applyFont="1" applyFill="1" applyBorder="1" applyAlignment="1" applyProtection="1">
      <alignment horizontal="right" vertical="center"/>
    </xf>
    <xf numFmtId="4" fontId="4" fillId="6" borderId="1" xfId="17" applyNumberFormat="1" applyFont="1" applyFill="1" applyBorder="1" applyAlignment="1" applyProtection="1">
      <alignment horizontal="right" vertical="center" shrinkToFit="1"/>
    </xf>
    <xf numFmtId="4" fontId="4" fillId="6" borderId="1" xfId="1" applyNumberFormat="1" applyFont="1" applyFill="1" applyBorder="1" applyAlignment="1" applyProtection="1">
      <alignment horizontal="center" vertical="center" wrapText="1"/>
    </xf>
    <xf numFmtId="49" fontId="4" fillId="0" borderId="1" xfId="10" applyNumberFormat="1" applyFont="1" applyFill="1" applyBorder="1" applyAlignment="1" applyProtection="1">
      <alignment horizontal="center" vertical="top" shrinkToFit="1"/>
    </xf>
    <xf numFmtId="0" fontId="4" fillId="0" borderId="1" xfId="30" applyNumberFormat="1" applyFont="1" applyFill="1" applyBorder="1" applyProtection="1">
      <alignment horizontal="left" vertical="top" wrapText="1"/>
    </xf>
    <xf numFmtId="4" fontId="4" fillId="0" borderId="1" xfId="16" applyNumberFormat="1" applyFont="1" applyFill="1" applyBorder="1" applyAlignment="1" applyProtection="1">
      <alignment horizontal="right" vertical="center" shrinkToFit="1"/>
    </xf>
    <xf numFmtId="4" fontId="4" fillId="0" borderId="1" xfId="22" applyNumberFormat="1" applyFont="1" applyFill="1" applyBorder="1" applyAlignment="1" applyProtection="1">
      <alignment horizontal="right" vertical="center" shrinkToFit="1"/>
    </xf>
    <xf numFmtId="4" fontId="4" fillId="0" borderId="1" xfId="18" applyNumberFormat="1" applyFont="1" applyFill="1" applyBorder="1" applyAlignment="1" applyProtection="1">
      <alignment horizontal="right" vertical="center" shrinkToFit="1"/>
    </xf>
    <xf numFmtId="49" fontId="4" fillId="0" borderId="1" xfId="9" applyNumberFormat="1" applyFont="1" applyFill="1" applyBorder="1" applyAlignment="1" applyProtection="1">
      <alignment horizontal="center" vertical="top" shrinkToFit="1"/>
    </xf>
    <xf numFmtId="0" fontId="4" fillId="0" borderId="1" xfId="29" applyNumberFormat="1" applyFont="1" applyFill="1" applyBorder="1" applyProtection="1">
      <alignment horizontal="left" vertical="top" wrapText="1"/>
    </xf>
    <xf numFmtId="4" fontId="4" fillId="0" borderId="1" xfId="19" applyNumberFormat="1" applyFont="1" applyFill="1" applyBorder="1" applyAlignment="1" applyProtection="1">
      <alignment horizontal="right" vertical="center" shrinkToFit="1"/>
    </xf>
    <xf numFmtId="4" fontId="4" fillId="0" borderId="1" xfId="23" applyNumberFormat="1" applyFont="1" applyFill="1" applyBorder="1" applyAlignment="1" applyProtection="1">
      <alignment horizontal="right" vertical="center" shrinkToFit="1"/>
    </xf>
    <xf numFmtId="4" fontId="8" fillId="0" borderId="1" xfId="18" applyNumberFormat="1" applyFont="1" applyFill="1" applyBorder="1" applyAlignment="1" applyProtection="1">
      <alignment horizontal="right" vertical="center" shrinkToFit="1"/>
    </xf>
    <xf numFmtId="0" fontId="4" fillId="0" borderId="1" xfId="31" applyNumberFormat="1" applyFont="1" applyFill="1" applyBorder="1" applyProtection="1">
      <alignment horizontal="left" vertical="top" wrapText="1"/>
    </xf>
    <xf numFmtId="4" fontId="4" fillId="0" borderId="1" xfId="12" applyNumberFormat="1" applyFont="1" applyFill="1" applyBorder="1" applyAlignment="1" applyProtection="1">
      <alignment horizontal="right" vertical="center" shrinkToFit="1"/>
    </xf>
    <xf numFmtId="4" fontId="4" fillId="0" borderId="1" xfId="14" applyNumberFormat="1" applyFont="1" applyFill="1" applyBorder="1" applyAlignment="1" applyProtection="1">
      <alignment horizontal="right" vertical="center" shrinkToFit="1"/>
    </xf>
    <xf numFmtId="0" fontId="16" fillId="0" borderId="0" xfId="0" applyFont="1" applyFill="1" applyAlignment="1">
      <alignment horizontal="center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</cellXfs>
  <cellStyles count="59">
    <cellStyle name="ex58" xfId="32"/>
    <cellStyle name="ex58 2" xfId="44"/>
    <cellStyle name="ex59" xfId="33"/>
    <cellStyle name="ex59 2" xfId="45"/>
    <cellStyle name="ex60" xfId="25"/>
    <cellStyle name="ex60 2" xfId="55"/>
    <cellStyle name="ex61" xfId="26"/>
    <cellStyle name="ex61 2" xfId="56"/>
    <cellStyle name="ex62" xfId="27"/>
    <cellStyle name="ex63" xfId="28"/>
    <cellStyle name="ex63 2" xfId="47"/>
    <cellStyle name="ex64" xfId="9"/>
    <cellStyle name="ex64 2" xfId="42"/>
    <cellStyle name="ex65" xfId="29"/>
    <cellStyle name="ex66" xfId="19"/>
    <cellStyle name="ex66 2" xfId="38"/>
    <cellStyle name="ex67" xfId="23"/>
    <cellStyle name="ex67 2" xfId="37"/>
    <cellStyle name="ex68" xfId="10"/>
    <cellStyle name="ex69" xfId="30"/>
    <cellStyle name="ex70" xfId="22"/>
    <cellStyle name="ex71" xfId="16"/>
    <cellStyle name="ex72" xfId="11"/>
    <cellStyle name="ex73" xfId="31"/>
    <cellStyle name="ex74" xfId="12"/>
    <cellStyle name="ex75" xfId="14"/>
    <cellStyle name="ex76" xfId="17"/>
    <cellStyle name="ex78" xfId="24"/>
    <cellStyle name="ex79" xfId="13"/>
    <cellStyle name="ex80" xfId="15"/>
    <cellStyle name="ex81" xfId="18"/>
    <cellStyle name="ex86" xfId="20"/>
    <cellStyle name="st62" xfId="53"/>
    <cellStyle name="st63" xfId="54"/>
    <cellStyle name="st64" xfId="39"/>
    <cellStyle name="st66" xfId="48"/>
    <cellStyle name="st67" xfId="49"/>
    <cellStyle name="st68" xfId="46"/>
    <cellStyle name="st69" xfId="50"/>
    <cellStyle name="st70" xfId="51"/>
    <cellStyle name="st71" xfId="52"/>
    <cellStyle name="st72" xfId="57"/>
    <cellStyle name="st73" xfId="58"/>
    <cellStyle name="st74" xfId="35"/>
    <cellStyle name="st75" xfId="36"/>
    <cellStyle name="st94" xfId="40"/>
    <cellStyle name="st95" xfId="41"/>
    <cellStyle name="xl_bot_header" xfId="43"/>
    <cellStyle name="xl29" xfId="8"/>
    <cellStyle name="xl31" xfId="6"/>
    <cellStyle name="xl43" xfId="21"/>
    <cellStyle name="xl44" xfId="5"/>
    <cellStyle name="xl46" xfId="7"/>
    <cellStyle name="Обычный" xfId="0" builtinId="0"/>
    <cellStyle name="Обычный 2" xfId="1"/>
    <cellStyle name="Обычный 2 2" xfId="34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8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81" sqref="G81:K83"/>
    </sheetView>
  </sheetViews>
  <sheetFormatPr defaultRowHeight="15" outlineLevelRow="2" x14ac:dyDescent="0.25"/>
  <cols>
    <col min="1" max="1" width="18.28515625" style="1" customWidth="1"/>
    <col min="2" max="2" width="52.7109375" style="1" customWidth="1"/>
    <col min="3" max="12" width="12.7109375" style="1" customWidth="1"/>
  </cols>
  <sheetData>
    <row r="1" spans="1:12" x14ac:dyDescent="0.25">
      <c r="A1" s="43" t="s">
        <v>151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2" t="s">
        <v>149</v>
      </c>
      <c r="B2" s="2"/>
      <c r="K2" s="48" t="s">
        <v>21</v>
      </c>
      <c r="L2" s="48"/>
    </row>
    <row r="3" spans="1:12" x14ac:dyDescent="0.25">
      <c r="A3" s="52" t="s">
        <v>14</v>
      </c>
      <c r="B3" s="52" t="s">
        <v>26</v>
      </c>
      <c r="C3" s="49">
        <v>2023</v>
      </c>
      <c r="D3" s="50"/>
      <c r="E3" s="50"/>
      <c r="F3" s="51"/>
      <c r="G3" s="49">
        <v>2024</v>
      </c>
      <c r="H3" s="50"/>
      <c r="I3" s="50"/>
      <c r="J3" s="51"/>
      <c r="K3" s="44" t="s">
        <v>142</v>
      </c>
      <c r="L3" s="45"/>
    </row>
    <row r="4" spans="1:12" s="18" customFormat="1" ht="15" customHeight="1" x14ac:dyDescent="0.25">
      <c r="A4" s="52"/>
      <c r="B4" s="52"/>
      <c r="C4" s="53" t="s">
        <v>150</v>
      </c>
      <c r="D4" s="54" t="s">
        <v>143</v>
      </c>
      <c r="E4" s="49" t="s">
        <v>144</v>
      </c>
      <c r="F4" s="51"/>
      <c r="G4" s="53" t="s">
        <v>150</v>
      </c>
      <c r="H4" s="54" t="s">
        <v>143</v>
      </c>
      <c r="I4" s="49" t="s">
        <v>144</v>
      </c>
      <c r="J4" s="51"/>
      <c r="K4" s="46"/>
      <c r="L4" s="47"/>
    </row>
    <row r="5" spans="1:12" ht="27" x14ac:dyDescent="0.25">
      <c r="A5" s="52"/>
      <c r="B5" s="52"/>
      <c r="C5" s="53"/>
      <c r="D5" s="54"/>
      <c r="E5" s="9" t="s">
        <v>145</v>
      </c>
      <c r="F5" s="9" t="s">
        <v>146</v>
      </c>
      <c r="G5" s="53"/>
      <c r="H5" s="54"/>
      <c r="I5" s="9" t="s">
        <v>145</v>
      </c>
      <c r="J5" s="9" t="s">
        <v>146</v>
      </c>
      <c r="K5" s="19" t="s">
        <v>147</v>
      </c>
      <c r="L5" s="20" t="s">
        <v>148</v>
      </c>
    </row>
    <row r="6" spans="1:12" x14ac:dyDescent="0.25">
      <c r="A6" s="3"/>
      <c r="B6" s="16" t="s">
        <v>27</v>
      </c>
      <c r="C6" s="17">
        <f>C7+C44</f>
        <v>1205797338.49</v>
      </c>
      <c r="D6" s="17">
        <f>D7+D44</f>
        <v>254401751.29000002</v>
      </c>
      <c r="E6" s="17">
        <f>D6-C6</f>
        <v>-951395587.20000005</v>
      </c>
      <c r="F6" s="17">
        <f>D6/C6*100</f>
        <v>21.098218014694169</v>
      </c>
      <c r="G6" s="17">
        <f>G7+G44</f>
        <v>1273678131.04</v>
      </c>
      <c r="H6" s="17">
        <f>H7+H44</f>
        <v>260509736.59999999</v>
      </c>
      <c r="I6" s="17">
        <f>H6-G6</f>
        <v>-1013168394.4399999</v>
      </c>
      <c r="J6" s="17">
        <f>H6/G6*100</f>
        <v>20.453341409519631</v>
      </c>
      <c r="K6" s="21">
        <f>H6-D6</f>
        <v>6107985.3099999726</v>
      </c>
      <c r="L6" s="21">
        <f>H6/D6*100-100</f>
        <v>2.400921093910739</v>
      </c>
    </row>
    <row r="7" spans="1:12" x14ac:dyDescent="0.25">
      <c r="A7" s="23" t="s">
        <v>28</v>
      </c>
      <c r="B7" s="24" t="s">
        <v>0</v>
      </c>
      <c r="C7" s="25">
        <v>243457075</v>
      </c>
      <c r="D7" s="26">
        <f>40912661.95-300</f>
        <v>40912361.950000003</v>
      </c>
      <c r="E7" s="27">
        <f>D7-C7</f>
        <v>-202544713.05000001</v>
      </c>
      <c r="F7" s="27">
        <f>D7/C7*100</f>
        <v>16.804753753818822</v>
      </c>
      <c r="G7" s="25">
        <f>G8+G10+G12+G17+G20+G23+G25+G28+G30+G33+G36+G41</f>
        <v>288308088.98999995</v>
      </c>
      <c r="H7" s="25">
        <f>H8+H10+H12+H17+H20+H23+H25+H28+H30+H33+H36+H41</f>
        <v>56627775.379999995</v>
      </c>
      <c r="I7" s="27">
        <f>H7-G7</f>
        <v>-231680313.60999995</v>
      </c>
      <c r="J7" s="27">
        <f>H7/G7*100</f>
        <v>19.641410540501397</v>
      </c>
      <c r="K7" s="29">
        <f>H7-D7</f>
        <v>15715413.429999992</v>
      </c>
      <c r="L7" s="29">
        <f>H7/D7*100-100</f>
        <v>38.412383643863393</v>
      </c>
    </row>
    <row r="8" spans="1:12" outlineLevel="1" x14ac:dyDescent="0.25">
      <c r="A8" s="35" t="s">
        <v>29</v>
      </c>
      <c r="B8" s="36" t="s">
        <v>1</v>
      </c>
      <c r="C8" s="37">
        <v>194666000</v>
      </c>
      <c r="D8" s="38">
        <v>30503758.940000001</v>
      </c>
      <c r="E8" s="17">
        <f t="shared" ref="E8:E75" si="0">D8-C8</f>
        <v>-164162241.06</v>
      </c>
      <c r="F8" s="17">
        <f t="shared" ref="F8:F22" si="1">D8/C8*100</f>
        <v>15.669792845180977</v>
      </c>
      <c r="G8" s="37">
        <v>225046000</v>
      </c>
      <c r="H8" s="38">
        <v>44860363.719999999</v>
      </c>
      <c r="I8" s="17">
        <f t="shared" ref="I8:I75" si="2">H8-G8</f>
        <v>-180185636.28</v>
      </c>
      <c r="J8" s="17">
        <f t="shared" ref="J8:J70" si="3">H8/G8*100</f>
        <v>19.933864063347048</v>
      </c>
      <c r="K8" s="21">
        <f t="shared" ref="K8:K75" si="4">H8-D8</f>
        <v>14356604.779999997</v>
      </c>
      <c r="L8" s="21">
        <f t="shared" ref="L8:L75" si="5">H8/D8*100-100</f>
        <v>47.065034864191716</v>
      </c>
    </row>
    <row r="9" spans="1:12" outlineLevel="1" x14ac:dyDescent="0.25">
      <c r="A9" s="5" t="s">
        <v>30</v>
      </c>
      <c r="B9" s="6" t="s">
        <v>31</v>
      </c>
      <c r="C9" s="12">
        <v>194666000</v>
      </c>
      <c r="D9" s="11">
        <v>30503758.940000001</v>
      </c>
      <c r="E9" s="10">
        <f t="shared" si="0"/>
        <v>-164162241.06</v>
      </c>
      <c r="F9" s="10">
        <f t="shared" si="1"/>
        <v>15.669792845180977</v>
      </c>
      <c r="G9" s="12">
        <v>225046000</v>
      </c>
      <c r="H9" s="11">
        <v>44860363.719999999</v>
      </c>
      <c r="I9" s="10">
        <f t="shared" si="2"/>
        <v>-180185636.28</v>
      </c>
      <c r="J9" s="10">
        <f t="shared" si="3"/>
        <v>19.933864063347048</v>
      </c>
      <c r="K9" s="4">
        <f t="shared" si="4"/>
        <v>14356604.779999997</v>
      </c>
      <c r="L9" s="4">
        <f t="shared" si="5"/>
        <v>47.065034864191716</v>
      </c>
    </row>
    <row r="10" spans="1:12" ht="27" outlineLevel="1" x14ac:dyDescent="0.25">
      <c r="A10" s="35" t="s">
        <v>32</v>
      </c>
      <c r="B10" s="36" t="s">
        <v>2</v>
      </c>
      <c r="C10" s="37">
        <v>18468400</v>
      </c>
      <c r="D10" s="38">
        <v>4965366.22</v>
      </c>
      <c r="E10" s="17">
        <f t="shared" si="0"/>
        <v>-13503033.780000001</v>
      </c>
      <c r="F10" s="17">
        <f t="shared" si="1"/>
        <v>26.88574115786966</v>
      </c>
      <c r="G10" s="37">
        <v>20946000</v>
      </c>
      <c r="H10" s="38">
        <v>5326682.8600000003</v>
      </c>
      <c r="I10" s="17">
        <f t="shared" si="2"/>
        <v>-15619317.140000001</v>
      </c>
      <c r="J10" s="17">
        <f t="shared" si="3"/>
        <v>25.430549317292083</v>
      </c>
      <c r="K10" s="21">
        <f t="shared" si="4"/>
        <v>361316.6400000006</v>
      </c>
      <c r="L10" s="21">
        <f t="shared" si="5"/>
        <v>7.2767369815473586</v>
      </c>
    </row>
    <row r="11" spans="1:12" ht="27" outlineLevel="1" x14ac:dyDescent="0.25">
      <c r="A11" s="5" t="s">
        <v>33</v>
      </c>
      <c r="B11" s="6" t="s">
        <v>34</v>
      </c>
      <c r="C11" s="12">
        <v>18468400</v>
      </c>
      <c r="D11" s="11">
        <v>4965366.22</v>
      </c>
      <c r="E11" s="10">
        <f t="shared" si="0"/>
        <v>-13503033.780000001</v>
      </c>
      <c r="F11" s="10">
        <f t="shared" si="1"/>
        <v>26.88574115786966</v>
      </c>
      <c r="G11" s="12">
        <v>20946000</v>
      </c>
      <c r="H11" s="11">
        <v>5326682.8600000003</v>
      </c>
      <c r="I11" s="10">
        <f t="shared" si="2"/>
        <v>-15619317.140000001</v>
      </c>
      <c r="J11" s="10">
        <f t="shared" si="3"/>
        <v>25.430549317292083</v>
      </c>
      <c r="K11" s="4">
        <f t="shared" si="4"/>
        <v>361316.6400000006</v>
      </c>
      <c r="L11" s="4">
        <f t="shared" si="5"/>
        <v>7.2767369815473586</v>
      </c>
    </row>
    <row r="12" spans="1:12" outlineLevel="1" x14ac:dyDescent="0.25">
      <c r="A12" s="35" t="s">
        <v>35</v>
      </c>
      <c r="B12" s="36" t="s">
        <v>3</v>
      </c>
      <c r="C12" s="37">
        <v>16790000</v>
      </c>
      <c r="D12" s="38">
        <v>2530529.4700000002</v>
      </c>
      <c r="E12" s="17">
        <f t="shared" si="0"/>
        <v>-14259470.529999999</v>
      </c>
      <c r="F12" s="17">
        <f t="shared" si="1"/>
        <v>15.071646634901729</v>
      </c>
      <c r="G12" s="37">
        <v>15158000</v>
      </c>
      <c r="H12" s="38">
        <v>4258387.63</v>
      </c>
      <c r="I12" s="17">
        <f t="shared" si="2"/>
        <v>-10899612.370000001</v>
      </c>
      <c r="J12" s="17">
        <f t="shared" si="3"/>
        <v>28.093334410872146</v>
      </c>
      <c r="K12" s="21">
        <f t="shared" si="4"/>
        <v>1727858.1599999997</v>
      </c>
      <c r="L12" s="21">
        <f t="shared" si="5"/>
        <v>68.280499416590459</v>
      </c>
    </row>
    <row r="13" spans="1:12" ht="27" outlineLevel="1" x14ac:dyDescent="0.25">
      <c r="A13" s="5" t="s">
        <v>36</v>
      </c>
      <c r="B13" s="6" t="s">
        <v>4</v>
      </c>
      <c r="C13" s="12">
        <v>15148000</v>
      </c>
      <c r="D13" s="11">
        <v>2466020.6800000002</v>
      </c>
      <c r="E13" s="10">
        <f t="shared" si="0"/>
        <v>-12681979.32</v>
      </c>
      <c r="F13" s="10">
        <f t="shared" si="1"/>
        <v>16.279513335093743</v>
      </c>
      <c r="G13" s="12">
        <v>1333500</v>
      </c>
      <c r="H13" s="11">
        <v>3176411.53</v>
      </c>
      <c r="I13" s="10">
        <f t="shared" si="2"/>
        <v>1842911.5299999998</v>
      </c>
      <c r="J13" s="10">
        <f t="shared" si="3"/>
        <v>238.20108961379827</v>
      </c>
      <c r="K13" s="4">
        <f t="shared" si="4"/>
        <v>710390.84999999963</v>
      </c>
      <c r="L13" s="4">
        <f t="shared" si="5"/>
        <v>28.807173263445605</v>
      </c>
    </row>
    <row r="14" spans="1:12" outlineLevel="1" x14ac:dyDescent="0.25">
      <c r="A14" s="5" t="s">
        <v>37</v>
      </c>
      <c r="B14" s="6" t="s">
        <v>5</v>
      </c>
      <c r="C14" s="12">
        <v>10000</v>
      </c>
      <c r="D14" s="11">
        <v>-76974.820000000007</v>
      </c>
      <c r="E14" s="10">
        <f t="shared" si="0"/>
        <v>-86974.82</v>
      </c>
      <c r="F14" s="10">
        <f t="shared" si="1"/>
        <v>-769.74820000000011</v>
      </c>
      <c r="G14" s="12">
        <v>0</v>
      </c>
      <c r="H14" s="11">
        <v>2763</v>
      </c>
      <c r="I14" s="10">
        <f t="shared" si="2"/>
        <v>2763</v>
      </c>
      <c r="J14" s="10"/>
      <c r="K14" s="4">
        <f t="shared" si="4"/>
        <v>79737.820000000007</v>
      </c>
      <c r="L14" s="4">
        <f t="shared" si="5"/>
        <v>-103.5894854966858</v>
      </c>
    </row>
    <row r="15" spans="1:12" outlineLevel="1" x14ac:dyDescent="0.25">
      <c r="A15" s="5" t="s">
        <v>38</v>
      </c>
      <c r="B15" s="6" t="s">
        <v>6</v>
      </c>
      <c r="C15" s="12">
        <v>837000</v>
      </c>
      <c r="D15" s="11">
        <v>322960.40000000002</v>
      </c>
      <c r="E15" s="10">
        <f t="shared" si="0"/>
        <v>-514039.6</v>
      </c>
      <c r="F15" s="10">
        <f t="shared" si="1"/>
        <v>38.585471923536439</v>
      </c>
      <c r="G15" s="12">
        <v>1153000</v>
      </c>
      <c r="H15" s="11">
        <v>490472.23</v>
      </c>
      <c r="I15" s="10">
        <f t="shared" si="2"/>
        <v>-662527.77</v>
      </c>
      <c r="J15" s="10">
        <f t="shared" si="3"/>
        <v>42.53878837814397</v>
      </c>
      <c r="K15" s="4">
        <f t="shared" si="4"/>
        <v>167511.82999999996</v>
      </c>
      <c r="L15" s="4">
        <f t="shared" si="5"/>
        <v>51.867606678713543</v>
      </c>
    </row>
    <row r="16" spans="1:12" ht="27" outlineLevel="1" x14ac:dyDescent="0.25">
      <c r="A16" s="5" t="s">
        <v>39</v>
      </c>
      <c r="B16" s="6" t="s">
        <v>7</v>
      </c>
      <c r="C16" s="12">
        <v>795000</v>
      </c>
      <c r="D16" s="11">
        <v>-181476.79</v>
      </c>
      <c r="E16" s="10">
        <f t="shared" si="0"/>
        <v>-976476.79</v>
      </c>
      <c r="F16" s="10">
        <f t="shared" si="1"/>
        <v>-22.827269182389941</v>
      </c>
      <c r="G16" s="12">
        <v>670000</v>
      </c>
      <c r="H16" s="11">
        <v>588740.87</v>
      </c>
      <c r="I16" s="10">
        <f t="shared" si="2"/>
        <v>-81259.13</v>
      </c>
      <c r="J16" s="10">
        <f t="shared" si="3"/>
        <v>87.871771641791042</v>
      </c>
      <c r="K16" s="4">
        <f t="shared" si="4"/>
        <v>770217.66</v>
      </c>
      <c r="L16" s="4">
        <f t="shared" si="5"/>
        <v>-424.41662099048585</v>
      </c>
    </row>
    <row r="17" spans="1:12" outlineLevel="1" x14ac:dyDescent="0.25">
      <c r="A17" s="35" t="s">
        <v>40</v>
      </c>
      <c r="B17" s="36" t="s">
        <v>22</v>
      </c>
      <c r="C17" s="37">
        <v>3135000</v>
      </c>
      <c r="D17" s="38">
        <v>594525.69999999995</v>
      </c>
      <c r="E17" s="17">
        <f t="shared" si="0"/>
        <v>-2540474.2999999998</v>
      </c>
      <c r="F17" s="17">
        <f t="shared" si="1"/>
        <v>18.96413716108453</v>
      </c>
      <c r="G17" s="37">
        <v>2524000</v>
      </c>
      <c r="H17" s="38">
        <v>82570.289999999994</v>
      </c>
      <c r="I17" s="17">
        <f t="shared" si="2"/>
        <v>-2441429.71</v>
      </c>
      <c r="J17" s="17">
        <f t="shared" si="3"/>
        <v>3.2714061014263072</v>
      </c>
      <c r="K17" s="21">
        <f t="shared" si="4"/>
        <v>-511955.41</v>
      </c>
      <c r="L17" s="21">
        <f t="shared" si="5"/>
        <v>-86.111569272783328</v>
      </c>
    </row>
    <row r="18" spans="1:12" outlineLevel="1" x14ac:dyDescent="0.25">
      <c r="A18" s="5" t="s">
        <v>41</v>
      </c>
      <c r="B18" s="6" t="s">
        <v>23</v>
      </c>
      <c r="C18" s="12">
        <v>1161000</v>
      </c>
      <c r="D18" s="11">
        <v>18933.82</v>
      </c>
      <c r="E18" s="10">
        <f t="shared" si="0"/>
        <v>-1142066.18</v>
      </c>
      <c r="F18" s="10">
        <f t="shared" si="1"/>
        <v>1.6308199827734708</v>
      </c>
      <c r="G18" s="12">
        <v>1352000</v>
      </c>
      <c r="H18" s="11">
        <v>9551.61</v>
      </c>
      <c r="I18" s="10">
        <f t="shared" si="2"/>
        <v>-1342448.39</v>
      </c>
      <c r="J18" s="10">
        <f t="shared" si="3"/>
        <v>0.70648002958579892</v>
      </c>
      <c r="K18" s="4">
        <f t="shared" si="4"/>
        <v>-9382.2099999999991</v>
      </c>
      <c r="L18" s="4">
        <f t="shared" si="5"/>
        <v>-49.552652343795387</v>
      </c>
    </row>
    <row r="19" spans="1:12" outlineLevel="1" x14ac:dyDescent="0.25">
      <c r="A19" s="5" t="s">
        <v>42</v>
      </c>
      <c r="B19" s="6" t="s">
        <v>24</v>
      </c>
      <c r="C19" s="12">
        <v>1974000</v>
      </c>
      <c r="D19" s="11">
        <v>575591.88</v>
      </c>
      <c r="E19" s="10">
        <f t="shared" si="0"/>
        <v>-1398408.12</v>
      </c>
      <c r="F19" s="10">
        <f t="shared" si="1"/>
        <v>29.158656534954407</v>
      </c>
      <c r="G19" s="12">
        <v>1172000</v>
      </c>
      <c r="H19" s="11">
        <v>73018.679999999993</v>
      </c>
      <c r="I19" s="10">
        <f t="shared" si="2"/>
        <v>-1098981.32</v>
      </c>
      <c r="J19" s="10">
        <f t="shared" si="3"/>
        <v>6.2302627986348114</v>
      </c>
      <c r="K19" s="4">
        <f t="shared" si="4"/>
        <v>-502573.2</v>
      </c>
      <c r="L19" s="4">
        <f t="shared" si="5"/>
        <v>-87.314157385264025</v>
      </c>
    </row>
    <row r="20" spans="1:12" outlineLevel="1" x14ac:dyDescent="0.25">
      <c r="A20" s="35" t="s">
        <v>43</v>
      </c>
      <c r="B20" s="36" t="s">
        <v>8</v>
      </c>
      <c r="C20" s="37">
        <v>1539500</v>
      </c>
      <c r="D20" s="38">
        <v>335530.58</v>
      </c>
      <c r="E20" s="17">
        <f t="shared" si="0"/>
        <v>-1203969.42</v>
      </c>
      <c r="F20" s="17">
        <f t="shared" si="1"/>
        <v>21.794776226047418</v>
      </c>
      <c r="G20" s="37">
        <v>1203500</v>
      </c>
      <c r="H20" s="38">
        <v>275087</v>
      </c>
      <c r="I20" s="17">
        <f t="shared" si="2"/>
        <v>-928413</v>
      </c>
      <c r="J20" s="17">
        <f t="shared" si="3"/>
        <v>22.857249688408807</v>
      </c>
      <c r="K20" s="21">
        <f t="shared" si="4"/>
        <v>-60443.580000000016</v>
      </c>
      <c r="L20" s="21">
        <f t="shared" si="5"/>
        <v>-18.014328232019878</v>
      </c>
    </row>
    <row r="21" spans="1:12" ht="27" outlineLevel="1" x14ac:dyDescent="0.25">
      <c r="A21" s="5" t="s">
        <v>44</v>
      </c>
      <c r="B21" s="6" t="s">
        <v>45</v>
      </c>
      <c r="C21" s="12">
        <v>1456000</v>
      </c>
      <c r="D21" s="11">
        <v>320350.58</v>
      </c>
      <c r="E21" s="10">
        <f t="shared" si="0"/>
        <v>-1135649.42</v>
      </c>
      <c r="F21" s="10">
        <f t="shared" si="1"/>
        <v>22.002100274725276</v>
      </c>
      <c r="G21" s="12">
        <v>1124000</v>
      </c>
      <c r="H21" s="11">
        <v>263217</v>
      </c>
      <c r="I21" s="10">
        <f t="shared" si="2"/>
        <v>-860783</v>
      </c>
      <c r="J21" s="10">
        <f t="shared" si="3"/>
        <v>23.41788256227758</v>
      </c>
      <c r="K21" s="4">
        <f t="shared" si="4"/>
        <v>-57133.580000000016</v>
      </c>
      <c r="L21" s="4">
        <f t="shared" si="5"/>
        <v>-17.834704716314249</v>
      </c>
    </row>
    <row r="22" spans="1:12" ht="40.5" outlineLevel="1" x14ac:dyDescent="0.25">
      <c r="A22" s="5" t="s">
        <v>46</v>
      </c>
      <c r="B22" s="6" t="s">
        <v>47</v>
      </c>
      <c r="C22" s="12">
        <v>83500</v>
      </c>
      <c r="D22" s="11">
        <v>15180</v>
      </c>
      <c r="E22" s="10">
        <f t="shared" si="0"/>
        <v>-68320</v>
      </c>
      <c r="F22" s="10">
        <f t="shared" si="1"/>
        <v>18.179640718562876</v>
      </c>
      <c r="G22" s="12">
        <v>79500</v>
      </c>
      <c r="H22" s="11">
        <v>11870</v>
      </c>
      <c r="I22" s="10">
        <f t="shared" si="2"/>
        <v>-67630</v>
      </c>
      <c r="J22" s="10">
        <f t="shared" si="3"/>
        <v>14.930817610062894</v>
      </c>
      <c r="K22" s="4">
        <f t="shared" si="4"/>
        <v>-3310</v>
      </c>
      <c r="L22" s="4">
        <f t="shared" si="5"/>
        <v>-21.805006587615281</v>
      </c>
    </row>
    <row r="23" spans="1:12" ht="27" outlineLevel="1" x14ac:dyDescent="0.25">
      <c r="A23" s="35" t="s">
        <v>139</v>
      </c>
      <c r="B23" s="36" t="s">
        <v>25</v>
      </c>
      <c r="C23" s="37">
        <v>0</v>
      </c>
      <c r="D23" s="38">
        <v>13.97</v>
      </c>
      <c r="E23" s="17">
        <f t="shared" si="0"/>
        <v>13.97</v>
      </c>
      <c r="F23" s="17"/>
      <c r="G23" s="37">
        <v>0</v>
      </c>
      <c r="H23" s="38">
        <v>0</v>
      </c>
      <c r="I23" s="17">
        <f t="shared" si="2"/>
        <v>0</v>
      </c>
      <c r="J23" s="10"/>
      <c r="K23" s="21">
        <f t="shared" si="4"/>
        <v>-13.97</v>
      </c>
      <c r="L23" s="4">
        <f t="shared" si="5"/>
        <v>-100</v>
      </c>
    </row>
    <row r="24" spans="1:12" outlineLevel="1" x14ac:dyDescent="0.25">
      <c r="A24" s="5" t="s">
        <v>140</v>
      </c>
      <c r="B24" s="6" t="s">
        <v>141</v>
      </c>
      <c r="C24" s="12">
        <v>0</v>
      </c>
      <c r="D24" s="11">
        <v>13.97</v>
      </c>
      <c r="E24" s="10">
        <f t="shared" si="0"/>
        <v>13.97</v>
      </c>
      <c r="F24" s="10"/>
      <c r="G24" s="12">
        <v>0</v>
      </c>
      <c r="H24" s="11">
        <v>0</v>
      </c>
      <c r="I24" s="10">
        <f t="shared" si="2"/>
        <v>0</v>
      </c>
      <c r="J24" s="10"/>
      <c r="K24" s="4">
        <f t="shared" si="4"/>
        <v>-13.97</v>
      </c>
      <c r="L24" s="4">
        <f t="shared" si="5"/>
        <v>-100</v>
      </c>
    </row>
    <row r="25" spans="1:12" ht="27" outlineLevel="1" x14ac:dyDescent="0.25">
      <c r="A25" s="35" t="s">
        <v>48</v>
      </c>
      <c r="B25" s="36" t="s">
        <v>9</v>
      </c>
      <c r="C25" s="37">
        <v>4909319</v>
      </c>
      <c r="D25" s="38">
        <v>783776.46</v>
      </c>
      <c r="E25" s="17">
        <f t="shared" si="0"/>
        <v>-4125542.54</v>
      </c>
      <c r="F25" s="17">
        <f t="shared" ref="F25:F38" si="6">D25/C25*100</f>
        <v>15.965074993089672</v>
      </c>
      <c r="G25" s="37">
        <v>4251989.96</v>
      </c>
      <c r="H25" s="38">
        <v>949360.72</v>
      </c>
      <c r="I25" s="17">
        <f t="shared" si="2"/>
        <v>-3302629.24</v>
      </c>
      <c r="J25" s="17">
        <f t="shared" si="3"/>
        <v>22.327445006478801</v>
      </c>
      <c r="K25" s="21">
        <f t="shared" si="4"/>
        <v>165584.26</v>
      </c>
      <c r="L25" s="21">
        <f t="shared" si="5"/>
        <v>21.126465063775953</v>
      </c>
    </row>
    <row r="26" spans="1:12" ht="67.5" outlineLevel="1" x14ac:dyDescent="0.25">
      <c r="A26" s="5" t="s">
        <v>49</v>
      </c>
      <c r="B26" s="6" t="s">
        <v>50</v>
      </c>
      <c r="C26" s="12">
        <v>3542598</v>
      </c>
      <c r="D26" s="11">
        <v>663430.74</v>
      </c>
      <c r="E26" s="10">
        <f t="shared" si="0"/>
        <v>-2879167.26</v>
      </c>
      <c r="F26" s="10">
        <f t="shared" si="6"/>
        <v>18.727237468095449</v>
      </c>
      <c r="G26" s="12">
        <v>2761006.96</v>
      </c>
      <c r="H26" s="11">
        <v>567041.84</v>
      </c>
      <c r="I26" s="10">
        <f t="shared" si="2"/>
        <v>-2193965.12</v>
      </c>
      <c r="J26" s="10">
        <f t="shared" si="3"/>
        <v>20.537501289022465</v>
      </c>
      <c r="K26" s="4">
        <f t="shared" si="4"/>
        <v>-96388.900000000023</v>
      </c>
      <c r="L26" s="4">
        <f t="shared" si="5"/>
        <v>-14.528856471136692</v>
      </c>
    </row>
    <row r="27" spans="1:12" ht="67.5" outlineLevel="1" x14ac:dyDescent="0.25">
      <c r="A27" s="5" t="s">
        <v>51</v>
      </c>
      <c r="B27" s="6" t="s">
        <v>10</v>
      </c>
      <c r="C27" s="12">
        <v>1366721</v>
      </c>
      <c r="D27" s="11">
        <v>120345.72</v>
      </c>
      <c r="E27" s="10">
        <f t="shared" si="0"/>
        <v>-1246375.28</v>
      </c>
      <c r="F27" s="10">
        <f t="shared" si="6"/>
        <v>8.805434320537989</v>
      </c>
      <c r="G27" s="12">
        <v>1490983</v>
      </c>
      <c r="H27" s="11">
        <v>382318.88</v>
      </c>
      <c r="I27" s="10">
        <f t="shared" si="2"/>
        <v>-1108664.1200000001</v>
      </c>
      <c r="J27" s="10">
        <f t="shared" si="3"/>
        <v>25.642068353562721</v>
      </c>
      <c r="K27" s="4">
        <f t="shared" si="4"/>
        <v>261973.16</v>
      </c>
      <c r="L27" s="4">
        <f t="shared" si="5"/>
        <v>217.68381958244964</v>
      </c>
    </row>
    <row r="28" spans="1:12" outlineLevel="1" x14ac:dyDescent="0.25">
      <c r="A28" s="35" t="s">
        <v>52</v>
      </c>
      <c r="B28" s="36" t="s">
        <v>11</v>
      </c>
      <c r="C28" s="37">
        <v>401000</v>
      </c>
      <c r="D28" s="38">
        <v>128672.49</v>
      </c>
      <c r="E28" s="17">
        <f t="shared" si="0"/>
        <v>-272327.51</v>
      </c>
      <c r="F28" s="17">
        <f t="shared" si="6"/>
        <v>32.087902743142145</v>
      </c>
      <c r="G28" s="37">
        <v>559600</v>
      </c>
      <c r="H28" s="38">
        <v>6293.51</v>
      </c>
      <c r="I28" s="17">
        <f t="shared" si="2"/>
        <v>-553306.49</v>
      </c>
      <c r="J28" s="17">
        <f t="shared" si="3"/>
        <v>1.1246443888491779</v>
      </c>
      <c r="K28" s="21">
        <f t="shared" si="4"/>
        <v>-122378.98000000001</v>
      </c>
      <c r="L28" s="21">
        <f t="shared" si="5"/>
        <v>-95.108892351426476</v>
      </c>
    </row>
    <row r="29" spans="1:12" outlineLevel="1" x14ac:dyDescent="0.25">
      <c r="A29" s="5" t="s">
        <v>53</v>
      </c>
      <c r="B29" s="6" t="s">
        <v>54</v>
      </c>
      <c r="C29" s="12">
        <v>401000</v>
      </c>
      <c r="D29" s="11">
        <v>128672.49</v>
      </c>
      <c r="E29" s="10">
        <f t="shared" si="0"/>
        <v>-272327.51</v>
      </c>
      <c r="F29" s="10">
        <f t="shared" si="6"/>
        <v>32.087902743142145</v>
      </c>
      <c r="G29" s="12">
        <v>559600</v>
      </c>
      <c r="H29" s="11">
        <v>6293.51</v>
      </c>
      <c r="I29" s="10">
        <f t="shared" si="2"/>
        <v>-553306.49</v>
      </c>
      <c r="J29" s="10">
        <f t="shared" si="3"/>
        <v>1.1246443888491779</v>
      </c>
      <c r="K29" s="4">
        <f t="shared" si="4"/>
        <v>-122378.98000000001</v>
      </c>
      <c r="L29" s="4">
        <f t="shared" si="5"/>
        <v>-95.108892351426476</v>
      </c>
    </row>
    <row r="30" spans="1:12" ht="27" outlineLevel="1" x14ac:dyDescent="0.25">
      <c r="A30" s="35" t="s">
        <v>55</v>
      </c>
      <c r="B30" s="36" t="s">
        <v>56</v>
      </c>
      <c r="C30" s="37">
        <v>1929656</v>
      </c>
      <c r="D30" s="38">
        <v>307310.33</v>
      </c>
      <c r="E30" s="17">
        <f t="shared" si="0"/>
        <v>-1622345.67</v>
      </c>
      <c r="F30" s="17">
        <f t="shared" si="6"/>
        <v>15.925653587997033</v>
      </c>
      <c r="G30" s="37">
        <v>2218199.0299999998</v>
      </c>
      <c r="H30" s="38">
        <v>396617.99</v>
      </c>
      <c r="I30" s="17">
        <f t="shared" si="2"/>
        <v>-1821581.0399999998</v>
      </c>
      <c r="J30" s="17">
        <f t="shared" si="3"/>
        <v>17.880180481370061</v>
      </c>
      <c r="K30" s="21">
        <f t="shared" si="4"/>
        <v>89307.659999999974</v>
      </c>
      <c r="L30" s="21">
        <f t="shared" si="5"/>
        <v>29.06106670738987</v>
      </c>
    </row>
    <row r="31" spans="1:12" outlineLevel="1" x14ac:dyDescent="0.25">
      <c r="A31" s="5" t="s">
        <v>57</v>
      </c>
      <c r="B31" s="6" t="s">
        <v>12</v>
      </c>
      <c r="C31" s="12">
        <v>927000</v>
      </c>
      <c r="D31" s="11">
        <v>77289.210000000006</v>
      </c>
      <c r="E31" s="10">
        <f t="shared" si="0"/>
        <v>-849710.79</v>
      </c>
      <c r="F31" s="10">
        <f t="shared" si="6"/>
        <v>8.3375631067961162</v>
      </c>
      <c r="G31" s="12">
        <v>860000</v>
      </c>
      <c r="H31" s="11">
        <v>77304.070000000007</v>
      </c>
      <c r="I31" s="10">
        <f t="shared" si="2"/>
        <v>-782695.92999999993</v>
      </c>
      <c r="J31" s="10">
        <f t="shared" si="3"/>
        <v>8.9888453488372093</v>
      </c>
      <c r="K31" s="4">
        <f t="shared" si="4"/>
        <v>14.860000000000582</v>
      </c>
      <c r="L31" s="4">
        <f t="shared" si="5"/>
        <v>1.9226487112504742E-2</v>
      </c>
    </row>
    <row r="32" spans="1:12" outlineLevel="1" x14ac:dyDescent="0.25">
      <c r="A32" s="5" t="s">
        <v>58</v>
      </c>
      <c r="B32" s="6" t="s">
        <v>13</v>
      </c>
      <c r="C32" s="12">
        <v>1002656</v>
      </c>
      <c r="D32" s="11">
        <v>230021.12</v>
      </c>
      <c r="E32" s="10">
        <f t="shared" si="0"/>
        <v>-772634.88</v>
      </c>
      <c r="F32" s="10">
        <f t="shared" si="6"/>
        <v>22.941180225321546</v>
      </c>
      <c r="G32" s="12">
        <v>1358199.03</v>
      </c>
      <c r="H32" s="11">
        <v>319313.91999999998</v>
      </c>
      <c r="I32" s="10">
        <f t="shared" si="2"/>
        <v>-1038885.1100000001</v>
      </c>
      <c r="J32" s="10">
        <f t="shared" si="3"/>
        <v>23.510097779999146</v>
      </c>
      <c r="K32" s="4">
        <f t="shared" si="4"/>
        <v>89292.799999999988</v>
      </c>
      <c r="L32" s="4">
        <f t="shared" si="5"/>
        <v>38.819391888883956</v>
      </c>
    </row>
    <row r="33" spans="1:12" ht="27" outlineLevel="1" x14ac:dyDescent="0.25">
      <c r="A33" s="35" t="s">
        <v>59</v>
      </c>
      <c r="B33" s="36" t="s">
        <v>15</v>
      </c>
      <c r="C33" s="37">
        <v>704000</v>
      </c>
      <c r="D33" s="38">
        <v>636768.68999999994</v>
      </c>
      <c r="E33" s="17">
        <f t="shared" si="0"/>
        <v>-67231.310000000056</v>
      </c>
      <c r="F33" s="17">
        <f t="shared" si="6"/>
        <v>90.450098011363636</v>
      </c>
      <c r="G33" s="37">
        <v>15700800</v>
      </c>
      <c r="H33" s="38">
        <v>257166.26</v>
      </c>
      <c r="I33" s="17">
        <f t="shared" si="2"/>
        <v>-15443633.74</v>
      </c>
      <c r="J33" s="17">
        <f t="shared" si="3"/>
        <v>1.6379181952511974</v>
      </c>
      <c r="K33" s="21">
        <f t="shared" si="4"/>
        <v>-379602.42999999993</v>
      </c>
      <c r="L33" s="21">
        <f t="shared" si="5"/>
        <v>-59.613865436756939</v>
      </c>
    </row>
    <row r="34" spans="1:12" ht="67.5" outlineLevel="1" x14ac:dyDescent="0.25">
      <c r="A34" s="5" t="s">
        <v>60</v>
      </c>
      <c r="B34" s="6" t="s">
        <v>16</v>
      </c>
      <c r="C34" s="12">
        <v>104000</v>
      </c>
      <c r="D34" s="11">
        <v>600656.01</v>
      </c>
      <c r="E34" s="10">
        <f t="shared" si="0"/>
        <v>496656.01</v>
      </c>
      <c r="F34" s="10">
        <f t="shared" si="6"/>
        <v>577.55385576923072</v>
      </c>
      <c r="G34" s="12">
        <v>15100800</v>
      </c>
      <c r="H34" s="11">
        <v>0</v>
      </c>
      <c r="I34" s="10">
        <f t="shared" si="2"/>
        <v>-15100800</v>
      </c>
      <c r="J34" s="10">
        <f t="shared" si="3"/>
        <v>0</v>
      </c>
      <c r="K34" s="4">
        <f t="shared" si="4"/>
        <v>-600656.01</v>
      </c>
      <c r="L34" s="4">
        <f t="shared" si="5"/>
        <v>-100</v>
      </c>
    </row>
    <row r="35" spans="1:12" ht="27" outlineLevel="1" x14ac:dyDescent="0.25">
      <c r="A35" s="5" t="s">
        <v>61</v>
      </c>
      <c r="B35" s="6" t="s">
        <v>17</v>
      </c>
      <c r="C35" s="12">
        <v>600000</v>
      </c>
      <c r="D35" s="11">
        <v>36112.68</v>
      </c>
      <c r="E35" s="10">
        <f t="shared" si="0"/>
        <v>-563887.31999999995</v>
      </c>
      <c r="F35" s="10">
        <f t="shared" si="6"/>
        <v>6.0187799999999996</v>
      </c>
      <c r="G35" s="12">
        <v>600000</v>
      </c>
      <c r="H35" s="11">
        <v>257166.25</v>
      </c>
      <c r="I35" s="10">
        <f t="shared" si="2"/>
        <v>-342833.75</v>
      </c>
      <c r="J35" s="10">
        <f t="shared" si="3"/>
        <v>42.861041666666665</v>
      </c>
      <c r="K35" s="4">
        <f t="shared" si="4"/>
        <v>221053.57</v>
      </c>
      <c r="L35" s="4">
        <f t="shared" si="5"/>
        <v>612.12175335643883</v>
      </c>
    </row>
    <row r="36" spans="1:12" outlineLevel="1" x14ac:dyDescent="0.25">
      <c r="A36" s="35" t="s">
        <v>62</v>
      </c>
      <c r="B36" s="36" t="s">
        <v>18</v>
      </c>
      <c r="C36" s="37">
        <v>700000</v>
      </c>
      <c r="D36" s="38">
        <v>142594.1</v>
      </c>
      <c r="E36" s="17">
        <f t="shared" si="0"/>
        <v>-557405.9</v>
      </c>
      <c r="F36" s="17">
        <f t="shared" si="6"/>
        <v>20.370585714285717</v>
      </c>
      <c r="G36" s="37">
        <v>700000</v>
      </c>
      <c r="H36" s="38">
        <v>216030.4</v>
      </c>
      <c r="I36" s="17">
        <f t="shared" si="2"/>
        <v>-483969.6</v>
      </c>
      <c r="J36" s="17">
        <f t="shared" si="3"/>
        <v>30.861485714285713</v>
      </c>
      <c r="K36" s="21">
        <f t="shared" si="4"/>
        <v>73436.299999999988</v>
      </c>
      <c r="L36" s="21">
        <f t="shared" si="5"/>
        <v>51.500237387100867</v>
      </c>
    </row>
    <row r="37" spans="1:12" ht="27" outlineLevel="1" x14ac:dyDescent="0.25">
      <c r="A37" s="5" t="s">
        <v>63</v>
      </c>
      <c r="B37" s="6" t="s">
        <v>64</v>
      </c>
      <c r="C37" s="12">
        <v>620000</v>
      </c>
      <c r="D37" s="11">
        <v>135094.1</v>
      </c>
      <c r="E37" s="10">
        <f t="shared" si="0"/>
        <v>-484905.9</v>
      </c>
      <c r="F37" s="10">
        <f t="shared" si="6"/>
        <v>21.789370967741934</v>
      </c>
      <c r="G37" s="12">
        <v>602200</v>
      </c>
      <c r="H37" s="11">
        <v>206507.1</v>
      </c>
      <c r="I37" s="10">
        <f t="shared" si="2"/>
        <v>-395692.9</v>
      </c>
      <c r="J37" s="10">
        <f t="shared" si="3"/>
        <v>34.292112255064765</v>
      </c>
      <c r="K37" s="4">
        <f t="shared" si="4"/>
        <v>71413</v>
      </c>
      <c r="L37" s="4">
        <f t="shared" si="5"/>
        <v>52.861671975312021</v>
      </c>
    </row>
    <row r="38" spans="1:12" ht="94.5" outlineLevel="1" x14ac:dyDescent="0.25">
      <c r="A38" s="5" t="s">
        <v>65</v>
      </c>
      <c r="B38" s="6" t="s">
        <v>66</v>
      </c>
      <c r="C38" s="12">
        <v>25000</v>
      </c>
      <c r="D38" s="11">
        <v>0</v>
      </c>
      <c r="E38" s="10">
        <f t="shared" si="0"/>
        <v>-25000</v>
      </c>
      <c r="F38" s="10">
        <f t="shared" si="6"/>
        <v>0</v>
      </c>
      <c r="G38" s="12">
        <v>60000</v>
      </c>
      <c r="H38" s="11">
        <v>0</v>
      </c>
      <c r="I38" s="10">
        <f t="shared" si="2"/>
        <v>-60000</v>
      </c>
      <c r="J38" s="10">
        <f t="shared" si="3"/>
        <v>0</v>
      </c>
      <c r="K38" s="4">
        <f t="shared" si="4"/>
        <v>0</v>
      </c>
      <c r="L38" s="4"/>
    </row>
    <row r="39" spans="1:12" ht="81" outlineLevel="1" x14ac:dyDescent="0.25">
      <c r="A39" s="5" t="s">
        <v>67</v>
      </c>
      <c r="B39" s="6" t="s">
        <v>68</v>
      </c>
      <c r="C39" s="12">
        <v>0</v>
      </c>
      <c r="D39" s="12">
        <v>0</v>
      </c>
      <c r="E39" s="10">
        <f t="shared" si="0"/>
        <v>0</v>
      </c>
      <c r="F39" s="10"/>
      <c r="G39" s="12">
        <v>0</v>
      </c>
      <c r="H39" s="12">
        <v>0</v>
      </c>
      <c r="I39" s="10">
        <f t="shared" si="2"/>
        <v>0</v>
      </c>
      <c r="J39" s="10"/>
      <c r="K39" s="4">
        <f t="shared" si="4"/>
        <v>0</v>
      </c>
      <c r="L39" s="4"/>
    </row>
    <row r="40" spans="1:12" outlineLevel="1" x14ac:dyDescent="0.25">
      <c r="A40" s="5" t="s">
        <v>69</v>
      </c>
      <c r="B40" s="6" t="s">
        <v>70</v>
      </c>
      <c r="C40" s="12">
        <v>55000</v>
      </c>
      <c r="D40" s="11">
        <v>7500</v>
      </c>
      <c r="E40" s="10">
        <f t="shared" si="0"/>
        <v>-47500</v>
      </c>
      <c r="F40" s="10">
        <f t="shared" ref="F40:F41" si="7">D40/C40*100</f>
        <v>13.636363636363635</v>
      </c>
      <c r="G40" s="12">
        <v>37800</v>
      </c>
      <c r="H40" s="11">
        <v>9523.2999999999993</v>
      </c>
      <c r="I40" s="10">
        <f t="shared" si="2"/>
        <v>-28276.7</v>
      </c>
      <c r="J40" s="10">
        <f t="shared" si="3"/>
        <v>25.193915343915339</v>
      </c>
      <c r="K40" s="4">
        <f t="shared" si="4"/>
        <v>2023.2999999999993</v>
      </c>
      <c r="L40" s="4">
        <f t="shared" si="5"/>
        <v>26.97733333333332</v>
      </c>
    </row>
    <row r="41" spans="1:12" outlineLevel="1" x14ac:dyDescent="0.25">
      <c r="A41" s="35" t="s">
        <v>71</v>
      </c>
      <c r="B41" s="36" t="s">
        <v>19</v>
      </c>
      <c r="C41" s="37">
        <v>214200</v>
      </c>
      <c r="D41" s="38">
        <v>-16485</v>
      </c>
      <c r="E41" s="17">
        <f t="shared" si="0"/>
        <v>-230685</v>
      </c>
      <c r="F41" s="17">
        <f t="shared" si="7"/>
        <v>-7.6960784313725492</v>
      </c>
      <c r="G41" s="37">
        <v>0</v>
      </c>
      <c r="H41" s="38">
        <v>-785</v>
      </c>
      <c r="I41" s="17">
        <f t="shared" si="2"/>
        <v>-785</v>
      </c>
      <c r="J41" s="10"/>
      <c r="K41" s="21">
        <f t="shared" si="4"/>
        <v>15700</v>
      </c>
      <c r="L41" s="21">
        <f t="shared" si="5"/>
        <v>-95.238095238095241</v>
      </c>
    </row>
    <row r="42" spans="1:12" outlineLevel="1" x14ac:dyDescent="0.25">
      <c r="A42" s="5" t="s">
        <v>72</v>
      </c>
      <c r="B42" s="6" t="s">
        <v>20</v>
      </c>
      <c r="C42" s="12">
        <v>0</v>
      </c>
      <c r="D42" s="11">
        <v>-16485</v>
      </c>
      <c r="E42" s="10">
        <f t="shared" si="0"/>
        <v>-16485</v>
      </c>
      <c r="F42" s="10"/>
      <c r="G42" s="12">
        <v>0</v>
      </c>
      <c r="H42" s="11">
        <v>-785</v>
      </c>
      <c r="I42" s="10">
        <f t="shared" si="2"/>
        <v>-785</v>
      </c>
      <c r="J42" s="10"/>
      <c r="K42" s="4">
        <f t="shared" si="4"/>
        <v>15700</v>
      </c>
      <c r="L42" s="4">
        <f t="shared" si="5"/>
        <v>-95.238095238095241</v>
      </c>
    </row>
    <row r="43" spans="1:12" outlineLevel="1" x14ac:dyDescent="0.25">
      <c r="A43" s="5" t="s">
        <v>73</v>
      </c>
      <c r="B43" s="6" t="s">
        <v>74</v>
      </c>
      <c r="C43" s="12">
        <v>214200</v>
      </c>
      <c r="D43" s="11">
        <v>0</v>
      </c>
      <c r="E43" s="10">
        <f t="shared" si="0"/>
        <v>-214200</v>
      </c>
      <c r="F43" s="10">
        <f t="shared" ref="F43:F48" si="8">D43/C43*100</f>
        <v>0</v>
      </c>
      <c r="G43" s="12">
        <v>0</v>
      </c>
      <c r="H43" s="11">
        <v>0</v>
      </c>
      <c r="I43" s="10">
        <f t="shared" si="2"/>
        <v>0</v>
      </c>
      <c r="J43" s="10"/>
      <c r="K43" s="4">
        <f t="shared" si="4"/>
        <v>0</v>
      </c>
      <c r="L43" s="4"/>
    </row>
    <row r="44" spans="1:12" x14ac:dyDescent="0.25">
      <c r="A44" s="23" t="s">
        <v>75</v>
      </c>
      <c r="B44" s="24" t="s">
        <v>76</v>
      </c>
      <c r="C44" s="28">
        <v>962340263.49000001</v>
      </c>
      <c r="D44" s="28">
        <v>213489389.34</v>
      </c>
      <c r="E44" s="27">
        <f t="shared" si="0"/>
        <v>-748850874.14999998</v>
      </c>
      <c r="F44" s="27">
        <f t="shared" si="8"/>
        <v>22.184397498423742</v>
      </c>
      <c r="G44" s="28">
        <v>985370042.04999995</v>
      </c>
      <c r="H44" s="28">
        <v>203881961.22</v>
      </c>
      <c r="I44" s="27">
        <f t="shared" si="2"/>
        <v>-781488080.82999992</v>
      </c>
      <c r="J44" s="27">
        <f t="shared" si="3"/>
        <v>20.690903165255207</v>
      </c>
      <c r="K44" s="29">
        <f t="shared" si="4"/>
        <v>-9607428.1200000048</v>
      </c>
      <c r="L44" s="29">
        <f t="shared" si="5"/>
        <v>-4.5001899858823151</v>
      </c>
    </row>
    <row r="45" spans="1:12" ht="27" outlineLevel="1" x14ac:dyDescent="0.25">
      <c r="A45" s="35" t="s">
        <v>77</v>
      </c>
      <c r="B45" s="36" t="s">
        <v>78</v>
      </c>
      <c r="C45" s="34">
        <v>962340263.49000001</v>
      </c>
      <c r="D45" s="34">
        <v>216347850.81999999</v>
      </c>
      <c r="E45" s="17">
        <f t="shared" si="0"/>
        <v>-745992412.67000008</v>
      </c>
      <c r="F45" s="17">
        <f t="shared" si="8"/>
        <v>22.481429804817488</v>
      </c>
      <c r="G45" s="34">
        <v>985145142.04999995</v>
      </c>
      <c r="H45" s="34">
        <v>204461679.75999999</v>
      </c>
      <c r="I45" s="17">
        <f t="shared" si="2"/>
        <v>-780683462.28999996</v>
      </c>
      <c r="J45" s="17">
        <f t="shared" si="3"/>
        <v>20.754472720083996</v>
      </c>
      <c r="K45" s="21">
        <f t="shared" si="4"/>
        <v>-11886171.060000002</v>
      </c>
      <c r="L45" s="21">
        <f t="shared" si="5"/>
        <v>-5.4940093072101774</v>
      </c>
    </row>
    <row r="46" spans="1:12" outlineLevel="1" x14ac:dyDescent="0.25">
      <c r="A46" s="30" t="s">
        <v>79</v>
      </c>
      <c r="B46" s="31" t="s">
        <v>80</v>
      </c>
      <c r="C46" s="22">
        <v>216472900</v>
      </c>
      <c r="D46" s="22">
        <v>57896282.609999999</v>
      </c>
      <c r="E46" s="17">
        <f t="shared" si="0"/>
        <v>-158576617.38999999</v>
      </c>
      <c r="F46" s="17">
        <f t="shared" si="8"/>
        <v>26.745279713996535</v>
      </c>
      <c r="G46" s="22">
        <v>211788800</v>
      </c>
      <c r="H46" s="22">
        <v>57277461.420000002</v>
      </c>
      <c r="I46" s="17">
        <f t="shared" si="2"/>
        <v>-154511338.57999998</v>
      </c>
      <c r="J46" s="17">
        <f t="shared" si="3"/>
        <v>27.04461303902756</v>
      </c>
      <c r="K46" s="21">
        <f t="shared" si="4"/>
        <v>-618821.18999999762</v>
      </c>
      <c r="L46" s="21">
        <f t="shared" si="5"/>
        <v>-1.0688444267976394</v>
      </c>
    </row>
    <row r="47" spans="1:12" outlineLevel="2" x14ac:dyDescent="0.25">
      <c r="A47" s="7" t="s">
        <v>81</v>
      </c>
      <c r="B47" s="8" t="s">
        <v>82</v>
      </c>
      <c r="C47" s="15">
        <v>190647800</v>
      </c>
      <c r="D47" s="15">
        <v>47661950.009999998</v>
      </c>
      <c r="E47" s="10">
        <f t="shared" si="0"/>
        <v>-142985849.99000001</v>
      </c>
      <c r="F47" s="10">
        <f t="shared" si="8"/>
        <v>25.000000005245269</v>
      </c>
      <c r="G47" s="15">
        <v>159078000</v>
      </c>
      <c r="H47" s="15">
        <v>39769500</v>
      </c>
      <c r="I47" s="10">
        <f t="shared" si="2"/>
        <v>-119308500</v>
      </c>
      <c r="J47" s="10">
        <f t="shared" si="3"/>
        <v>25</v>
      </c>
      <c r="K47" s="4">
        <f t="shared" si="4"/>
        <v>-7892450.0099999979</v>
      </c>
      <c r="L47" s="4">
        <f t="shared" si="5"/>
        <v>-16.559225982873301</v>
      </c>
    </row>
    <row r="48" spans="1:12" ht="27" outlineLevel="2" x14ac:dyDescent="0.25">
      <c r="A48" s="7" t="s">
        <v>83</v>
      </c>
      <c r="B48" s="8" t="s">
        <v>84</v>
      </c>
      <c r="C48" s="15">
        <v>25825100</v>
      </c>
      <c r="D48" s="15">
        <v>6456275.0099999998</v>
      </c>
      <c r="E48" s="10">
        <f t="shared" si="0"/>
        <v>-19368824.990000002</v>
      </c>
      <c r="F48" s="10">
        <f t="shared" si="8"/>
        <v>25.000000038722021</v>
      </c>
      <c r="G48" s="15">
        <v>52710800</v>
      </c>
      <c r="H48" s="15">
        <v>13177700.01</v>
      </c>
      <c r="I48" s="10">
        <f t="shared" si="2"/>
        <v>-39533099.990000002</v>
      </c>
      <c r="J48" s="10">
        <f t="shared" si="3"/>
        <v>25.000000018971441</v>
      </c>
      <c r="K48" s="4">
        <f t="shared" si="4"/>
        <v>6721425</v>
      </c>
      <c r="L48" s="4">
        <f t="shared" si="5"/>
        <v>104.10685712100732</v>
      </c>
    </row>
    <row r="49" spans="1:12" outlineLevel="2" x14ac:dyDescent="0.25">
      <c r="A49" s="7" t="s">
        <v>85</v>
      </c>
      <c r="B49" s="8" t="s">
        <v>86</v>
      </c>
      <c r="C49" s="10">
        <v>0</v>
      </c>
      <c r="D49" s="14">
        <v>3778057.59</v>
      </c>
      <c r="E49" s="10">
        <f t="shared" si="0"/>
        <v>3778057.59</v>
      </c>
      <c r="F49" s="10"/>
      <c r="G49" s="10">
        <v>0</v>
      </c>
      <c r="H49" s="14">
        <v>4330261.41</v>
      </c>
      <c r="I49" s="10">
        <f t="shared" si="2"/>
        <v>4330261.41</v>
      </c>
      <c r="J49" s="10"/>
      <c r="K49" s="4">
        <f t="shared" si="4"/>
        <v>552203.8200000003</v>
      </c>
      <c r="L49" s="4">
        <f t="shared" si="5"/>
        <v>14.616077358418451</v>
      </c>
    </row>
    <row r="50" spans="1:12" ht="27" outlineLevel="1" x14ac:dyDescent="0.25">
      <c r="A50" s="30" t="s">
        <v>87</v>
      </c>
      <c r="B50" s="31" t="s">
        <v>88</v>
      </c>
      <c r="C50" s="33">
        <v>290085557.49000001</v>
      </c>
      <c r="D50" s="32">
        <v>52811433.490000002</v>
      </c>
      <c r="E50" s="17">
        <f t="shared" si="0"/>
        <v>-237274124</v>
      </c>
      <c r="F50" s="17">
        <f t="shared" ref="F50:F53" si="9">D50/C50*100</f>
        <v>18.205468051204356</v>
      </c>
      <c r="G50" s="33">
        <v>299485674.05000001</v>
      </c>
      <c r="H50" s="32">
        <v>52561840.289999999</v>
      </c>
      <c r="I50" s="17">
        <f t="shared" si="2"/>
        <v>-246923833.76000002</v>
      </c>
      <c r="J50" s="17">
        <f t="shared" si="3"/>
        <v>17.550702702802621</v>
      </c>
      <c r="K50" s="21">
        <f t="shared" si="4"/>
        <v>-249593.20000000298</v>
      </c>
      <c r="L50" s="21">
        <f t="shared" si="5"/>
        <v>-0.47261205293219177</v>
      </c>
    </row>
    <row r="51" spans="1:12" ht="27" outlineLevel="2" x14ac:dyDescent="0.25">
      <c r="A51" s="7" t="s">
        <v>89</v>
      </c>
      <c r="B51" s="8" t="s">
        <v>90</v>
      </c>
      <c r="C51" s="13">
        <v>43852200</v>
      </c>
      <c r="D51" s="14">
        <v>0</v>
      </c>
      <c r="E51" s="10">
        <f t="shared" si="0"/>
        <v>-43852200</v>
      </c>
      <c r="F51" s="10">
        <f t="shared" si="9"/>
        <v>0</v>
      </c>
      <c r="G51" s="13">
        <v>0</v>
      </c>
      <c r="H51" s="14">
        <v>0</v>
      </c>
      <c r="I51" s="10">
        <f t="shared" si="2"/>
        <v>0</v>
      </c>
      <c r="J51" s="10"/>
      <c r="K51" s="4">
        <f t="shared" si="4"/>
        <v>0</v>
      </c>
      <c r="L51" s="4"/>
    </row>
    <row r="52" spans="1:12" ht="40.5" outlineLevel="2" x14ac:dyDescent="0.25">
      <c r="A52" s="7" t="s">
        <v>91</v>
      </c>
      <c r="B52" s="8" t="s">
        <v>92</v>
      </c>
      <c r="C52" s="13">
        <v>6206800</v>
      </c>
      <c r="D52" s="14">
        <v>1100000</v>
      </c>
      <c r="E52" s="10">
        <f t="shared" si="0"/>
        <v>-5106800</v>
      </c>
      <c r="F52" s="10">
        <f t="shared" si="9"/>
        <v>17.722497905522975</v>
      </c>
      <c r="G52" s="13">
        <v>6151800</v>
      </c>
      <c r="H52" s="14">
        <v>1650000</v>
      </c>
      <c r="I52" s="10">
        <f t="shared" si="2"/>
        <v>-4501800</v>
      </c>
      <c r="J52" s="10">
        <f t="shared" si="3"/>
        <v>26.821418121525408</v>
      </c>
      <c r="K52" s="4">
        <f t="shared" si="4"/>
        <v>550000</v>
      </c>
      <c r="L52" s="4">
        <f t="shared" si="5"/>
        <v>50</v>
      </c>
    </row>
    <row r="53" spans="1:12" ht="40.5" outlineLevel="2" x14ac:dyDescent="0.25">
      <c r="A53" s="7" t="s">
        <v>93</v>
      </c>
      <c r="B53" s="8" t="s">
        <v>94</v>
      </c>
      <c r="C53" s="13">
        <v>1311423.78</v>
      </c>
      <c r="D53" s="14">
        <v>400000</v>
      </c>
      <c r="E53" s="10">
        <f t="shared" si="0"/>
        <v>-911423.78</v>
      </c>
      <c r="F53" s="10">
        <f t="shared" si="9"/>
        <v>30.501200763646363</v>
      </c>
      <c r="G53" s="13">
        <v>1097243.8700000001</v>
      </c>
      <c r="H53" s="14">
        <v>1097243.8700000001</v>
      </c>
      <c r="I53" s="10">
        <f t="shared" si="2"/>
        <v>0</v>
      </c>
      <c r="J53" s="10">
        <f t="shared" si="3"/>
        <v>100</v>
      </c>
      <c r="K53" s="4">
        <f t="shared" si="4"/>
        <v>697243.87000000011</v>
      </c>
      <c r="L53" s="4">
        <f t="shared" si="5"/>
        <v>174.31096750000006</v>
      </c>
    </row>
    <row r="54" spans="1:12" ht="27" outlineLevel="2" x14ac:dyDescent="0.25">
      <c r="A54" s="7" t="s">
        <v>95</v>
      </c>
      <c r="B54" s="8" t="s">
        <v>96</v>
      </c>
      <c r="C54" s="10">
        <v>0</v>
      </c>
      <c r="D54" s="10">
        <v>0</v>
      </c>
      <c r="E54" s="10">
        <f t="shared" si="0"/>
        <v>0</v>
      </c>
      <c r="F54" s="10"/>
      <c r="G54" s="10">
        <v>0</v>
      </c>
      <c r="H54" s="10">
        <v>906092.26</v>
      </c>
      <c r="I54" s="10">
        <f t="shared" si="2"/>
        <v>906092.26</v>
      </c>
      <c r="J54" s="10"/>
      <c r="K54" s="4">
        <f t="shared" si="4"/>
        <v>906092.26</v>
      </c>
      <c r="L54" s="4"/>
    </row>
    <row r="55" spans="1:12" s="18" customFormat="1" ht="44.25" customHeight="1" outlineLevel="2" x14ac:dyDescent="0.25">
      <c r="A55" s="7" t="s">
        <v>153</v>
      </c>
      <c r="B55" s="8" t="s">
        <v>152</v>
      </c>
      <c r="C55" s="10">
        <v>0</v>
      </c>
      <c r="D55" s="10">
        <v>0</v>
      </c>
      <c r="E55" s="10">
        <f t="shared" ref="E55" si="10">D55-C55</f>
        <v>0</v>
      </c>
      <c r="F55" s="10"/>
      <c r="G55" s="10">
        <v>51500000</v>
      </c>
      <c r="H55" s="10">
        <v>0</v>
      </c>
      <c r="I55" s="10">
        <f t="shared" si="2"/>
        <v>-51500000</v>
      </c>
      <c r="J55" s="10">
        <f t="shared" si="3"/>
        <v>0</v>
      </c>
      <c r="K55" s="4">
        <f t="shared" ref="K55" si="11">H55-D55</f>
        <v>0</v>
      </c>
      <c r="L55" s="4"/>
    </row>
    <row r="56" spans="1:12" outlineLevel="2" x14ac:dyDescent="0.25">
      <c r="A56" s="7" t="s">
        <v>97</v>
      </c>
      <c r="B56" s="8" t="s">
        <v>98</v>
      </c>
      <c r="C56" s="13">
        <v>704751.75</v>
      </c>
      <c r="D56" s="14">
        <v>0</v>
      </c>
      <c r="E56" s="10">
        <f t="shared" si="0"/>
        <v>-704751.75</v>
      </c>
      <c r="F56" s="10">
        <f t="shared" ref="F56:F71" si="12">D56/C56*100</f>
        <v>0</v>
      </c>
      <c r="G56" s="13">
        <v>1540677.75</v>
      </c>
      <c r="H56" s="14">
        <v>0</v>
      </c>
      <c r="I56" s="10">
        <f t="shared" si="2"/>
        <v>-1540677.75</v>
      </c>
      <c r="J56" s="10">
        <f t="shared" si="3"/>
        <v>0</v>
      </c>
      <c r="K56" s="4">
        <f t="shared" si="4"/>
        <v>0</v>
      </c>
      <c r="L56" s="4"/>
    </row>
    <row r="57" spans="1:12" outlineLevel="2" x14ac:dyDescent="0.25">
      <c r="A57" s="7" t="s">
        <v>99</v>
      </c>
      <c r="B57" s="8" t="s">
        <v>100</v>
      </c>
      <c r="C57" s="13">
        <v>84069.88</v>
      </c>
      <c r="D57" s="14">
        <v>84069.88</v>
      </c>
      <c r="E57" s="10">
        <f t="shared" si="0"/>
        <v>0</v>
      </c>
      <c r="F57" s="10">
        <f t="shared" si="12"/>
        <v>100</v>
      </c>
      <c r="G57" s="13">
        <v>83322.45</v>
      </c>
      <c r="H57" s="14">
        <v>83322.45</v>
      </c>
      <c r="I57" s="10">
        <f t="shared" si="2"/>
        <v>0</v>
      </c>
      <c r="J57" s="10">
        <f t="shared" si="3"/>
        <v>100</v>
      </c>
      <c r="K57" s="4">
        <f t="shared" si="4"/>
        <v>-747.43000000000757</v>
      </c>
      <c r="L57" s="4">
        <f t="shared" si="5"/>
        <v>-0.88905800745760644</v>
      </c>
    </row>
    <row r="58" spans="1:12" ht="27" outlineLevel="2" x14ac:dyDescent="0.25">
      <c r="A58" s="7" t="s">
        <v>101</v>
      </c>
      <c r="B58" s="8" t="s">
        <v>102</v>
      </c>
      <c r="C58" s="13">
        <v>4174623</v>
      </c>
      <c r="D58" s="14">
        <v>0</v>
      </c>
      <c r="E58" s="10">
        <f t="shared" si="0"/>
        <v>-4174623</v>
      </c>
      <c r="F58" s="10">
        <f t="shared" si="12"/>
        <v>0</v>
      </c>
      <c r="G58" s="13">
        <v>4448592</v>
      </c>
      <c r="H58" s="14">
        <v>0</v>
      </c>
      <c r="I58" s="10">
        <f t="shared" si="2"/>
        <v>-4448592</v>
      </c>
      <c r="J58" s="10">
        <f t="shared" si="3"/>
        <v>0</v>
      </c>
      <c r="K58" s="4">
        <f t="shared" si="4"/>
        <v>0</v>
      </c>
      <c r="L58" s="4"/>
    </row>
    <row r="59" spans="1:12" ht="27" outlineLevel="2" x14ac:dyDescent="0.25">
      <c r="A59" s="7" t="s">
        <v>128</v>
      </c>
      <c r="B59" s="8" t="s">
        <v>129</v>
      </c>
      <c r="C59" s="13">
        <v>16277638.890000001</v>
      </c>
      <c r="D59" s="14">
        <v>0</v>
      </c>
      <c r="E59" s="10">
        <f t="shared" si="0"/>
        <v>-16277638.890000001</v>
      </c>
      <c r="F59" s="10">
        <f t="shared" si="12"/>
        <v>0</v>
      </c>
      <c r="G59" s="13">
        <v>0</v>
      </c>
      <c r="H59" s="14">
        <v>0</v>
      </c>
      <c r="I59" s="10">
        <f t="shared" si="2"/>
        <v>0</v>
      </c>
      <c r="J59" s="10"/>
      <c r="K59" s="4">
        <f t="shared" si="4"/>
        <v>0</v>
      </c>
      <c r="L59" s="4"/>
    </row>
    <row r="60" spans="1:12" outlineLevel="2" x14ac:dyDescent="0.25">
      <c r="A60" s="7" t="s">
        <v>103</v>
      </c>
      <c r="B60" s="8" t="s">
        <v>104</v>
      </c>
      <c r="C60" s="13">
        <v>217474050.19</v>
      </c>
      <c r="D60" s="14">
        <v>51227363.609999999</v>
      </c>
      <c r="E60" s="10">
        <f t="shared" si="0"/>
        <v>-166246686.57999998</v>
      </c>
      <c r="F60" s="10">
        <f t="shared" si="12"/>
        <v>23.555621263890714</v>
      </c>
      <c r="G60" s="13">
        <v>234664037.97999999</v>
      </c>
      <c r="H60" s="14">
        <v>48825181.710000001</v>
      </c>
      <c r="I60" s="10">
        <f t="shared" si="2"/>
        <v>-185838856.26999998</v>
      </c>
      <c r="J60" s="10">
        <f t="shared" si="3"/>
        <v>20.806418456909569</v>
      </c>
      <c r="K60" s="4">
        <f t="shared" si="4"/>
        <v>-2402181.8999999985</v>
      </c>
      <c r="L60" s="4">
        <f t="shared" si="5"/>
        <v>-4.6892553719689545</v>
      </c>
    </row>
    <row r="61" spans="1:12" outlineLevel="1" x14ac:dyDescent="0.25">
      <c r="A61" s="30" t="s">
        <v>105</v>
      </c>
      <c r="B61" s="31" t="s">
        <v>106</v>
      </c>
      <c r="C61" s="17">
        <v>434410006</v>
      </c>
      <c r="D61" s="17">
        <v>95484894.75</v>
      </c>
      <c r="E61" s="17">
        <f t="shared" si="0"/>
        <v>-338925111.25</v>
      </c>
      <c r="F61" s="17">
        <f t="shared" si="12"/>
        <v>21.980362659970591</v>
      </c>
      <c r="G61" s="17">
        <v>429872472</v>
      </c>
      <c r="H61" s="17">
        <v>87906278.049999997</v>
      </c>
      <c r="I61" s="17">
        <f t="shared" si="2"/>
        <v>-341966193.94999999</v>
      </c>
      <c r="J61" s="17">
        <f t="shared" si="3"/>
        <v>20.449385288853762</v>
      </c>
      <c r="K61" s="21">
        <f t="shared" si="4"/>
        <v>-7578616.700000003</v>
      </c>
      <c r="L61" s="21">
        <f t="shared" si="5"/>
        <v>-7.9369796865173896</v>
      </c>
    </row>
    <row r="62" spans="1:12" ht="27" outlineLevel="2" x14ac:dyDescent="0.25">
      <c r="A62" s="7" t="s">
        <v>107</v>
      </c>
      <c r="B62" s="8" t="s">
        <v>108</v>
      </c>
      <c r="C62" s="10">
        <v>35029829</v>
      </c>
      <c r="D62" s="10">
        <v>10238696.029999999</v>
      </c>
      <c r="E62" s="10">
        <f t="shared" si="0"/>
        <v>-24791132.969999999</v>
      </c>
      <c r="F62" s="10">
        <f t="shared" si="12"/>
        <v>29.228507024684593</v>
      </c>
      <c r="G62" s="10">
        <v>36036045</v>
      </c>
      <c r="H62" s="10">
        <v>5895386.8499999996</v>
      </c>
      <c r="I62" s="10">
        <f t="shared" si="2"/>
        <v>-30140658.149999999</v>
      </c>
      <c r="J62" s="10">
        <f t="shared" si="3"/>
        <v>16.359694439276005</v>
      </c>
      <c r="K62" s="4">
        <f t="shared" si="4"/>
        <v>-4343309.18</v>
      </c>
      <c r="L62" s="4">
        <f t="shared" si="5"/>
        <v>-42.420530576099146</v>
      </c>
    </row>
    <row r="63" spans="1:12" ht="54" outlineLevel="2" x14ac:dyDescent="0.25">
      <c r="A63" s="7" t="s">
        <v>109</v>
      </c>
      <c r="B63" s="8" t="s">
        <v>110</v>
      </c>
      <c r="C63" s="10">
        <v>4465800</v>
      </c>
      <c r="D63" s="10">
        <v>0</v>
      </c>
      <c r="E63" s="10">
        <f t="shared" si="0"/>
        <v>-4465800</v>
      </c>
      <c r="F63" s="10">
        <f t="shared" si="12"/>
        <v>0</v>
      </c>
      <c r="G63" s="10">
        <v>4460700</v>
      </c>
      <c r="H63" s="10">
        <v>716189.35</v>
      </c>
      <c r="I63" s="10">
        <f t="shared" si="2"/>
        <v>-3744510.65</v>
      </c>
      <c r="J63" s="10">
        <f t="shared" si="3"/>
        <v>16.055537247517204</v>
      </c>
      <c r="K63" s="4">
        <f t="shared" si="4"/>
        <v>716189.35</v>
      </c>
      <c r="L63" s="4"/>
    </row>
    <row r="64" spans="1:12" ht="40.5" outlineLevel="2" x14ac:dyDescent="0.25">
      <c r="A64" s="7" t="s">
        <v>111</v>
      </c>
      <c r="B64" s="8" t="s">
        <v>112</v>
      </c>
      <c r="C64" s="10">
        <v>1607671</v>
      </c>
      <c r="D64" s="10">
        <v>245219.97</v>
      </c>
      <c r="E64" s="10">
        <f t="shared" si="0"/>
        <v>-1362451.03</v>
      </c>
      <c r="F64" s="10">
        <f t="shared" si="12"/>
        <v>15.253118952820572</v>
      </c>
      <c r="G64" s="10">
        <v>1970455</v>
      </c>
      <c r="H64" s="10">
        <v>294701.84999999998</v>
      </c>
      <c r="I64" s="10">
        <f t="shared" si="2"/>
        <v>-1675753.15</v>
      </c>
      <c r="J64" s="10">
        <f t="shared" si="3"/>
        <v>14.956030459969904</v>
      </c>
      <c r="K64" s="4">
        <f t="shared" si="4"/>
        <v>49481.879999999976</v>
      </c>
      <c r="L64" s="4">
        <f t="shared" si="5"/>
        <v>20.178568654094505</v>
      </c>
    </row>
    <row r="65" spans="1:12" ht="40.5" outlineLevel="2" x14ac:dyDescent="0.25">
      <c r="A65" s="7" t="s">
        <v>113</v>
      </c>
      <c r="B65" s="8" t="s">
        <v>114</v>
      </c>
      <c r="C65" s="10">
        <v>2418</v>
      </c>
      <c r="D65" s="10">
        <v>0</v>
      </c>
      <c r="E65" s="10">
        <f t="shared" si="0"/>
        <v>-2418</v>
      </c>
      <c r="F65" s="10">
        <f t="shared" si="12"/>
        <v>0</v>
      </c>
      <c r="G65" s="10">
        <v>8314</v>
      </c>
      <c r="H65" s="10">
        <v>0</v>
      </c>
      <c r="I65" s="10">
        <f t="shared" si="2"/>
        <v>-8314</v>
      </c>
      <c r="J65" s="10">
        <f t="shared" si="3"/>
        <v>0</v>
      </c>
      <c r="K65" s="4">
        <f t="shared" si="4"/>
        <v>0</v>
      </c>
      <c r="L65" s="4"/>
    </row>
    <row r="66" spans="1:12" ht="27" outlineLevel="2" x14ac:dyDescent="0.25">
      <c r="A66" s="7" t="s">
        <v>115</v>
      </c>
      <c r="B66" s="8" t="s">
        <v>116</v>
      </c>
      <c r="C66" s="10">
        <v>31088</v>
      </c>
      <c r="D66" s="10">
        <v>978.75</v>
      </c>
      <c r="E66" s="10">
        <f t="shared" si="0"/>
        <v>-30109.25</v>
      </c>
      <c r="F66" s="10">
        <f t="shared" si="12"/>
        <v>3.1483208955223878</v>
      </c>
      <c r="G66" s="10">
        <v>33658</v>
      </c>
      <c r="H66" s="10">
        <v>0</v>
      </c>
      <c r="I66" s="10">
        <f t="shared" si="2"/>
        <v>-33658</v>
      </c>
      <c r="J66" s="10">
        <f t="shared" si="3"/>
        <v>0</v>
      </c>
      <c r="K66" s="4">
        <f t="shared" si="4"/>
        <v>-978.75</v>
      </c>
      <c r="L66" s="4">
        <f t="shared" si="5"/>
        <v>-100</v>
      </c>
    </row>
    <row r="67" spans="1:12" outlineLevel="2" x14ac:dyDescent="0.25">
      <c r="A67" s="7" t="s">
        <v>117</v>
      </c>
      <c r="B67" s="8" t="s">
        <v>118</v>
      </c>
      <c r="C67" s="10">
        <v>393273200</v>
      </c>
      <c r="D67" s="10">
        <v>85000000</v>
      </c>
      <c r="E67" s="10">
        <f t="shared" si="0"/>
        <v>-308273200</v>
      </c>
      <c r="F67" s="10">
        <f t="shared" si="12"/>
        <v>21.613473788704646</v>
      </c>
      <c r="G67" s="10">
        <v>387363300</v>
      </c>
      <c r="H67" s="10">
        <v>81000000</v>
      </c>
      <c r="I67" s="10">
        <f t="shared" si="2"/>
        <v>-306363300</v>
      </c>
      <c r="J67" s="10">
        <f t="shared" si="3"/>
        <v>20.910602527394826</v>
      </c>
      <c r="K67" s="4">
        <f t="shared" si="4"/>
        <v>-4000000</v>
      </c>
      <c r="L67" s="4">
        <f t="shared" si="5"/>
        <v>-4.7058823529411882</v>
      </c>
    </row>
    <row r="68" spans="1:12" outlineLevel="1" x14ac:dyDescent="0.25">
      <c r="A68" s="30" t="s">
        <v>119</v>
      </c>
      <c r="B68" s="31" t="s">
        <v>120</v>
      </c>
      <c r="C68" s="34">
        <v>21371800</v>
      </c>
      <c r="D68" s="34">
        <v>10155239.970000001</v>
      </c>
      <c r="E68" s="17">
        <f t="shared" si="0"/>
        <v>-11216560.029999999</v>
      </c>
      <c r="F68" s="17">
        <f t="shared" si="12"/>
        <v>47.517008253867246</v>
      </c>
      <c r="G68" s="34">
        <v>43998196</v>
      </c>
      <c r="H68" s="34">
        <v>6716100</v>
      </c>
      <c r="I68" s="17">
        <f t="shared" si="2"/>
        <v>-37282096</v>
      </c>
      <c r="J68" s="17">
        <f t="shared" si="3"/>
        <v>15.264489480432333</v>
      </c>
      <c r="K68" s="21">
        <f t="shared" si="4"/>
        <v>-3439139.9700000007</v>
      </c>
      <c r="L68" s="21">
        <f t="shared" si="5"/>
        <v>-33.865669153655659</v>
      </c>
    </row>
    <row r="69" spans="1:12" s="18" customFormat="1" ht="54" outlineLevel="2" x14ac:dyDescent="0.25">
      <c r="A69" s="7" t="s">
        <v>155</v>
      </c>
      <c r="B69" s="6" t="s">
        <v>154</v>
      </c>
      <c r="C69" s="10">
        <v>0</v>
      </c>
      <c r="D69" s="10">
        <v>0</v>
      </c>
      <c r="E69" s="10">
        <f t="shared" ref="E69" si="13">D69-C69</f>
        <v>0</v>
      </c>
      <c r="F69" s="17"/>
      <c r="G69" s="39">
        <v>3478496</v>
      </c>
      <c r="H69" s="39">
        <v>1043200</v>
      </c>
      <c r="I69" s="10">
        <f t="shared" si="2"/>
        <v>-2435296</v>
      </c>
      <c r="J69" s="10">
        <f t="shared" si="3"/>
        <v>29.989972677846978</v>
      </c>
      <c r="K69" s="4">
        <f t="shared" ref="K69" si="14">H69-D69</f>
        <v>1043200</v>
      </c>
      <c r="L69" s="4"/>
    </row>
    <row r="70" spans="1:12" ht="81" outlineLevel="2" x14ac:dyDescent="0.25">
      <c r="A70" s="7" t="s">
        <v>121</v>
      </c>
      <c r="B70" s="8" t="s">
        <v>130</v>
      </c>
      <c r="C70" s="13">
        <v>21371800</v>
      </c>
      <c r="D70" s="14">
        <v>5295000</v>
      </c>
      <c r="E70" s="10">
        <f t="shared" si="0"/>
        <v>-16076800</v>
      </c>
      <c r="F70" s="10">
        <f t="shared" si="12"/>
        <v>24.775638926061447</v>
      </c>
      <c r="G70" s="13">
        <v>21319700</v>
      </c>
      <c r="H70" s="14">
        <v>5242900</v>
      </c>
      <c r="I70" s="10">
        <f t="shared" si="2"/>
        <v>-16076800</v>
      </c>
      <c r="J70" s="10">
        <f t="shared" si="3"/>
        <v>24.591809453228706</v>
      </c>
      <c r="K70" s="4">
        <f t="shared" si="4"/>
        <v>-52100</v>
      </c>
      <c r="L70" s="4">
        <f t="shared" si="5"/>
        <v>-0.98394711992445139</v>
      </c>
    </row>
    <row r="71" spans="1:12" outlineLevel="2" x14ac:dyDescent="0.25">
      <c r="A71" s="7" t="s">
        <v>131</v>
      </c>
      <c r="B71" s="8" t="s">
        <v>132</v>
      </c>
      <c r="C71" s="13">
        <v>0</v>
      </c>
      <c r="D71" s="14">
        <v>4860239.97</v>
      </c>
      <c r="E71" s="10">
        <f t="shared" si="0"/>
        <v>4860239.97</v>
      </c>
      <c r="F71" s="10"/>
      <c r="G71" s="13">
        <v>19200000</v>
      </c>
      <c r="H71" s="14">
        <v>430000</v>
      </c>
      <c r="I71" s="10">
        <f t="shared" si="2"/>
        <v>-18770000</v>
      </c>
      <c r="J71" s="10">
        <f t="shared" ref="J71" si="15">H71/G71*100</f>
        <v>2.2395833333333335</v>
      </c>
      <c r="K71" s="4">
        <f t="shared" ref="K71" si="16">H71-D71</f>
        <v>-4430239.97</v>
      </c>
      <c r="L71" s="4">
        <f t="shared" ref="L71" si="17">H71/D71*100-100</f>
        <v>-91.152700223565304</v>
      </c>
    </row>
    <row r="72" spans="1:12" s="18" customFormat="1" ht="17.25" customHeight="1" outlineLevel="1" x14ac:dyDescent="0.25">
      <c r="A72" s="35" t="s">
        <v>156</v>
      </c>
      <c r="B72" s="40" t="s">
        <v>158</v>
      </c>
      <c r="C72" s="10">
        <v>0</v>
      </c>
      <c r="D72" s="10">
        <v>0</v>
      </c>
      <c r="E72" s="10">
        <f t="shared" ref="E72" si="18">D72-C72</f>
        <v>0</v>
      </c>
      <c r="F72" s="10"/>
      <c r="G72" s="41">
        <v>224900</v>
      </c>
      <c r="H72" s="42">
        <v>16200</v>
      </c>
      <c r="I72" s="17">
        <f t="shared" si="2"/>
        <v>-208700</v>
      </c>
      <c r="J72" s="10">
        <f t="shared" ref="J72:J79" si="19">H72/G72*100</f>
        <v>7.203201422854602</v>
      </c>
      <c r="K72" s="4">
        <f t="shared" ref="K72:K79" si="20">H72-D72</f>
        <v>16200</v>
      </c>
      <c r="L72" s="4"/>
    </row>
    <row r="73" spans="1:12" s="18" customFormat="1" ht="81" outlineLevel="1" x14ac:dyDescent="0.25">
      <c r="A73" s="35" t="s">
        <v>157</v>
      </c>
      <c r="B73" s="40" t="s">
        <v>159</v>
      </c>
      <c r="C73" s="41">
        <v>0</v>
      </c>
      <c r="D73" s="42">
        <v>0</v>
      </c>
      <c r="E73" s="17">
        <v>0</v>
      </c>
      <c r="F73" s="17"/>
      <c r="G73" s="41">
        <v>0</v>
      </c>
      <c r="H73" s="42">
        <v>-595918.54</v>
      </c>
      <c r="I73" s="17">
        <v>0</v>
      </c>
      <c r="J73" s="10"/>
      <c r="K73" s="21">
        <f t="shared" si="20"/>
        <v>-595918.54</v>
      </c>
      <c r="L73" s="4"/>
    </row>
    <row r="74" spans="1:12" ht="54" outlineLevel="1" x14ac:dyDescent="0.25">
      <c r="A74" s="35" t="s">
        <v>122</v>
      </c>
      <c r="B74" s="36" t="s">
        <v>123</v>
      </c>
      <c r="C74" s="17">
        <v>0</v>
      </c>
      <c r="D74" s="17">
        <v>0</v>
      </c>
      <c r="E74" s="17">
        <f t="shared" si="0"/>
        <v>0</v>
      </c>
      <c r="F74" s="17"/>
      <c r="G74" s="17">
        <v>0</v>
      </c>
      <c r="H74" s="17">
        <v>0</v>
      </c>
      <c r="I74" s="17">
        <f t="shared" si="2"/>
        <v>0</v>
      </c>
      <c r="J74" s="10"/>
      <c r="K74" s="21">
        <f t="shared" si="20"/>
        <v>0</v>
      </c>
      <c r="L74" s="4"/>
    </row>
    <row r="75" spans="1:12" ht="67.5" outlineLevel="2" x14ac:dyDescent="0.25">
      <c r="A75" s="5" t="s">
        <v>124</v>
      </c>
      <c r="B75" s="6" t="s">
        <v>125</v>
      </c>
      <c r="C75" s="17">
        <v>0</v>
      </c>
      <c r="D75" s="17">
        <v>0</v>
      </c>
      <c r="E75" s="17">
        <f t="shared" si="0"/>
        <v>0</v>
      </c>
      <c r="F75" s="17"/>
      <c r="G75" s="17">
        <v>0</v>
      </c>
      <c r="H75" s="17">
        <v>0</v>
      </c>
      <c r="I75" s="17">
        <f t="shared" si="2"/>
        <v>0</v>
      </c>
      <c r="J75" s="10"/>
      <c r="K75" s="21">
        <f t="shared" si="20"/>
        <v>0</v>
      </c>
      <c r="L75" s="4"/>
    </row>
    <row r="76" spans="1:12" ht="67.5" outlineLevel="2" x14ac:dyDescent="0.25">
      <c r="A76" s="7" t="s">
        <v>126</v>
      </c>
      <c r="B76" s="8" t="s">
        <v>127</v>
      </c>
      <c r="C76" s="17">
        <v>0</v>
      </c>
      <c r="D76" s="17">
        <v>0</v>
      </c>
      <c r="E76" s="17">
        <f t="shared" ref="E76:E79" si="21">D76-C76</f>
        <v>0</v>
      </c>
      <c r="F76" s="17"/>
      <c r="G76" s="17">
        <v>0</v>
      </c>
      <c r="H76" s="17">
        <v>0</v>
      </c>
      <c r="I76" s="17">
        <f t="shared" ref="I76:I77" si="22">H76-G76</f>
        <v>0</v>
      </c>
      <c r="J76" s="10"/>
      <c r="K76" s="21">
        <f t="shared" si="20"/>
        <v>0</v>
      </c>
      <c r="L76" s="4"/>
    </row>
    <row r="77" spans="1:12" ht="40.5" outlineLevel="1" x14ac:dyDescent="0.25">
      <c r="A77" s="35" t="s">
        <v>133</v>
      </c>
      <c r="B77" s="36" t="s">
        <v>134</v>
      </c>
      <c r="C77" s="37">
        <v>0</v>
      </c>
      <c r="D77" s="38">
        <v>-2858461.48</v>
      </c>
      <c r="E77" s="17">
        <f t="shared" si="21"/>
        <v>-2858461.48</v>
      </c>
      <c r="F77" s="17"/>
      <c r="G77" s="37">
        <v>0</v>
      </c>
      <c r="H77" s="38">
        <v>0</v>
      </c>
      <c r="I77" s="17">
        <f t="shared" si="22"/>
        <v>0</v>
      </c>
      <c r="J77" s="10"/>
      <c r="K77" s="21">
        <f t="shared" si="20"/>
        <v>2858461.48</v>
      </c>
      <c r="L77" s="21">
        <f t="shared" ref="L72:L79" si="23">H77/D77*100-100</f>
        <v>-100</v>
      </c>
    </row>
    <row r="78" spans="1:12" ht="40.5" outlineLevel="2" x14ac:dyDescent="0.25">
      <c r="A78" s="5" t="s">
        <v>135</v>
      </c>
      <c r="B78" s="6" t="s">
        <v>136</v>
      </c>
      <c r="C78" s="12">
        <v>0</v>
      </c>
      <c r="D78" s="11">
        <v>-2858461.48</v>
      </c>
      <c r="E78" s="10">
        <f t="shared" si="21"/>
        <v>-2858461.48</v>
      </c>
      <c r="F78" s="10"/>
      <c r="G78" s="12">
        <v>0</v>
      </c>
      <c r="H78" s="11">
        <v>0</v>
      </c>
      <c r="I78" s="10">
        <v>0</v>
      </c>
      <c r="J78" s="10"/>
      <c r="K78" s="4">
        <f t="shared" si="20"/>
        <v>2858461.48</v>
      </c>
      <c r="L78" s="4">
        <f t="shared" si="23"/>
        <v>-100</v>
      </c>
    </row>
    <row r="79" spans="1:12" ht="40.5" outlineLevel="2" x14ac:dyDescent="0.25">
      <c r="A79" s="7" t="s">
        <v>137</v>
      </c>
      <c r="B79" s="8" t="s">
        <v>138</v>
      </c>
      <c r="C79" s="13">
        <v>0</v>
      </c>
      <c r="D79" s="14">
        <v>-2858461.48</v>
      </c>
      <c r="E79" s="10">
        <f t="shared" si="21"/>
        <v>-2858461.48</v>
      </c>
      <c r="F79" s="10"/>
      <c r="G79" s="13">
        <v>0</v>
      </c>
      <c r="H79" s="14">
        <v>0</v>
      </c>
      <c r="I79" s="10">
        <v>0</v>
      </c>
      <c r="J79" s="10"/>
      <c r="K79" s="4">
        <f t="shared" si="20"/>
        <v>2858461.48</v>
      </c>
      <c r="L79" s="4">
        <f t="shared" si="23"/>
        <v>-100</v>
      </c>
    </row>
    <row r="82" spans="7:8" x14ac:dyDescent="0.25">
      <c r="G82" s="55"/>
      <c r="H82" s="55"/>
    </row>
  </sheetData>
  <autoFilter ref="A5:R79"/>
  <mergeCells count="13">
    <mergeCell ref="A1:L1"/>
    <mergeCell ref="K3:L4"/>
    <mergeCell ref="K2:L2"/>
    <mergeCell ref="G3:J3"/>
    <mergeCell ref="I4:J4"/>
    <mergeCell ref="A3:A5"/>
    <mergeCell ref="C3:F3"/>
    <mergeCell ref="B3:B5"/>
    <mergeCell ref="C4:C5"/>
    <mergeCell ref="D4:D5"/>
    <mergeCell ref="E4:F4"/>
    <mergeCell ref="G4:G5"/>
    <mergeCell ref="H4:H5"/>
  </mergeCells>
  <pageMargins left="0" right="0" top="0" bottom="0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2023-2024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Осташова_ОК</cp:lastModifiedBy>
  <cp:lastPrinted>2021-07-22T07:24:10Z</cp:lastPrinted>
  <dcterms:created xsi:type="dcterms:W3CDTF">2019-07-24T07:17:37Z</dcterms:created>
  <dcterms:modified xsi:type="dcterms:W3CDTF">2024-04-27T09:37:38Z</dcterms:modified>
</cp:coreProperties>
</file>