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'ДОХОДЫ'!#REF!</definedName>
    <definedName name="_Otchet_Period_Source__AT_ObjectName">'ДОХОДЫ'!$A$9</definedName>
    <definedName name="_Period_">'ДОХОДЫ'!#REF!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<sst xmlns="http://schemas.openxmlformats.org/spreadsheetml/2006/main" count="352" uniqueCount="340">
  <si>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</si>
  <si>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</si>
  <si>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</si>
  <si>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</si>
  <si>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000 0405 0000000 000 000</t>
  </si>
  <si>
    <t>Транспорт</t>
  </si>
  <si>
    <t>000 0408 0000000 000 000</t>
  </si>
  <si>
    <t>Дорожное хозяйство</t>
  </si>
  <si>
    <t>000 0409 0000000 000 000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</si>
  <si>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</si>
  <si>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</si>
  <si>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</si>
  <si>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</si>
  <si>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</si>
  <si>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</si>
  <si>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</si>
  <si>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</si>
  <si>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</si>
  <si>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</si>
  <si>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</si>
  <si>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</si>
  <si>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</si>
  <si>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</si>
  <si>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</si>
  <si>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</si>
  <si>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</si>
  <si>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</si>
  <si>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</si>
  <si>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</si>
  <si>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000 0900 0000000 000 000</t>
  </si>
  <si>
    <t>Дугие общегосударственные вопросы</t>
  </si>
  <si>
    <t>%
выполнения</t>
  </si>
  <si>
    <t>Результат исполнения бюджета
 (дефицит "--", профицит "+")</t>
  </si>
  <si>
    <t>Утверждённые бюджетные назначения
 на год</t>
  </si>
  <si>
    <t xml:space="preserve"> Расходы бюджета</t>
  </si>
  <si>
    <t xml:space="preserve"> Доходы бюджета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</si>
  <si>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</si>
  <si>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</si>
  <si>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</si>
  <si>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</si>
  <si>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</si>
  <si>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</si>
  <si>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</si>
  <si>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</si>
  <si>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000 7900 0000000 000 000</t>
  </si>
  <si>
    <t>Расходы бюджета - ИТОГО</t>
  </si>
  <si>
    <t>000 9600 0000000 000 000</t>
  </si>
  <si>
    <t>211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</si>
  <si>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</si>
  <si>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</si>
  <si>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</si>
  <si>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</si>
  <si>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</si>
  <si>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</si>
  <si>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</si>
  <si>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</si>
  <si>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</si>
  <si>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</si>
  <si>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</si>
  <si>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</si>
  <si>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</si>
  <si>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</si>
  <si>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</si>
  <si>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</si>
  <si>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денежных средств  бюджетов</t>
  </si>
  <si>
    <t>000 01 05 02 01 00 0000 510</t>
  </si>
  <si>
    <t>Уменьшение прочих остатков денежных средств  бюджетов</t>
  </si>
  <si>
    <t>000 01 05 02 01 00 0000 610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</si>
  <si>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</si>
  <si>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</si>
  <si>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</si>
  <si>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</si>
  <si>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Источники финансирования дефицита бюджетов - всего</t>
  </si>
  <si>
    <t>000 90 00 00 00 00 0000 000</t>
  </si>
  <si>
    <t>10</t>
  </si>
  <si>
    <t xml:space="preserve"> Наименование показателя</t>
  </si>
  <si>
    <t>Код дохода по КД</t>
  </si>
  <si>
    <t>Исполнено</t>
  </si>
  <si>
    <t>Бюджет городских и сельских поселений</t>
  </si>
  <si>
    <t>2</t>
  </si>
  <si>
    <t>Код расхода по ФКР, ЭКР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</si>
  <si>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</si>
  <si>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</si>
  <si>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</si>
  <si>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</si>
  <si>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</si>
  <si>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</si>
  <si>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</si>
  <si>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</si>
  <si>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</si>
  <si>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</si>
  <si>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</si>
  <si>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</si>
  <si>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</si>
  <si>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</si>
  <si>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</si>
  <si>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</si>
  <si>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</si>
  <si>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</si>
  <si>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</si>
  <si>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</si>
  <si>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</si>
  <si>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</si>
  <si>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</si>
  <si>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</si>
  <si>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</si>
  <si>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</si>
  <si>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Утвержденные бюджетные назначения на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</si>
  <si>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</si>
  <si>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</si>
  <si>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</si>
  <si>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</si>
  <si>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</si>
  <si>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</si>
  <si>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</si>
  <si>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</si>
  <si>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</si>
  <si>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</si>
  <si>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</si>
  <si>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</si>
  <si>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</si>
  <si>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</si>
  <si>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</si>
  <si>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Код источника финансирования по КИВФ, КИВнФ</t>
  </si>
  <si>
    <t>Утверждённые бюджетные назначения на год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</si>
  <si>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</si>
  <si>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</si>
  <si>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</si>
  <si>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</si>
  <si>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</si>
  <si>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</si>
  <si>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</si>
  <si>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</si>
  <si>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</si>
  <si>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</si>
  <si>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</si>
  <si>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</si>
  <si>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</si>
  <si>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</si>
  <si>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</si>
  <si>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</si>
  <si>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</si>
  <si>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</si>
  <si>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поселений на ежемесячное денежное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</si>
  <si>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</si>
  <si>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</si>
  <si>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(тыс.руб.)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</si>
  <si>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</si>
  <si>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</si>
  <si>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</si>
  <si>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</si>
  <si>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Доходы бюджета - ИТОГО</t>
  </si>
  <si>
    <t>000 8 50 00000 00 0000 000</t>
  </si>
  <si>
    <t>поступления от других бюджетов бюджетной системы</t>
  </si>
  <si>
    <t>000 8 72 00000 00 0000 000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</si>
  <si>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</si>
  <si>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</si>
  <si>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</si>
  <si>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</si>
  <si>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Функционирование законодательных (представительных) органов государственной власти и местного самоуправления</t>
  </si>
  <si>
    <t>000 0103 0000000 000 000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</si>
  <si>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</si>
  <si>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</si>
  <si>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Наименование показателя</t>
  </si>
  <si>
    <t>Обслуживание государственного и муниципального долга</t>
  </si>
  <si>
    <t>000 0111 0000000 000 000</t>
  </si>
  <si>
    <t>Резервные фонды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</si>
  <si>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</si>
  <si>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</si>
  <si>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</si>
  <si>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об исполнении бюджета муниципального района "Усть-Цилемский"</t>
  </si>
  <si>
    <t xml:space="preserve"> Источники финансирования дефицита бюджетов</t>
  </si>
  <si>
    <t>000 2 02 04999 05 0000 151</t>
  </si>
  <si>
    <t>Другие вопросы в области национальной экономики</t>
  </si>
  <si>
    <t>000 0412 0000000 000 000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</si>
  <si>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</si>
  <si>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ОТЧЁТ</t>
  </si>
  <si>
    <t>000 1 14 06000 00 0000 430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</si>
  <si>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</si>
  <si>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</si>
  <si>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000 0106 0000000 000 000</t>
  </si>
  <si>
    <t>Обеспечение деятельности финансовых, налоговых и таможенных органов и органов (финансово-бюджетного) надзора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</si>
  <si>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</si>
  <si>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</si>
  <si>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</si>
  <si>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</si>
  <si>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</si>
  <si>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</si>
  <si>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</si>
  <si>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</si>
  <si>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</si>
  <si>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</si>
  <si>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</si>
  <si>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</si>
  <si>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000 1 05 04000 02 0000 110</t>
  </si>
  <si>
    <t>Налог, взимаемый в связи с применением патентной системы налогообложения</t>
  </si>
  <si>
    <t>000 1 11 05013 10 0000 120</t>
  </si>
  <si>
    <t>Прочие доходы отот компенсации затрат бюджетов муниципальных районов</t>
  </si>
  <si>
    <t>000 1 13 02995 05 0000 130</t>
  </si>
  <si>
    <t>000 1 13 02000 00 0000 130</t>
  </si>
  <si>
    <t>Доходы от компенсации затрат государства</t>
  </si>
  <si>
    <t>000 2 02 00000 00 0000 000</t>
  </si>
  <si>
    <t>БЕЗВОЗМЕЗДНЫЕ ПОСТУПЛЕНИЯ ОТ ДРУГИХ БЮДЖЕТОВ БЮДЖЕТНОЙ СИСТЕМЫ РОССИЙСКОЙ ФЕДЕРАЦИИ</t>
  </si>
  <si>
    <t>000 1 17 01050 05 0000 180</t>
  </si>
  <si>
    <t>Невыясненные поступления, зачисляемые в бюджеты муниципальных районов</t>
  </si>
  <si>
    <t>000 0113 0000000 000 000</t>
  </si>
  <si>
    <t>000 0200 0000000 000 000</t>
  </si>
  <si>
    <t>Национальная оборона</t>
  </si>
  <si>
    <t>Мобилизационная и вневойсковая подготовка</t>
  </si>
  <si>
    <t>000 0203 0000000 000 000</t>
  </si>
  <si>
    <t>Водное хозяйство и рыболовство</t>
  </si>
  <si>
    <t>Благоустройство</t>
  </si>
  <si>
    <t>000 0503 0000000 000 000</t>
  </si>
  <si>
    <t>Здравоохранение</t>
  </si>
  <si>
    <t>Другие вопросы в области здравоохранения</t>
  </si>
  <si>
    <t>000 0909 0000000 000 000</t>
  </si>
  <si>
    <t>000 1300 0000000 000 000</t>
  </si>
  <si>
    <t>000 1301 0000000 000 000</t>
  </si>
  <si>
    <t>Обслуживание государственного внутреннего  и муниципального долга</t>
  </si>
  <si>
    <t>Межбюджетные транферты общего характера бюджетам субъектов Российской Федерации и муниципальных образований</t>
  </si>
  <si>
    <t>000 1400 0000000 000 000</t>
  </si>
  <si>
    <t>000 1401 0000000 000 000</t>
  </si>
  <si>
    <t>Дотации на выравнивание бюджетной обеспеченности субъектов Российской Федерации и муниципальных образований</t>
  </si>
  <si>
    <t>000 01 03 01 00 05 0000 810</t>
  </si>
  <si>
    <t>000 01 03 01 00 05 0000 710</t>
  </si>
  <si>
    <t>000 2 02 04025 05 0000 151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</si>
  <si>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</si>
  <si>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000 1403 0000000 000 000</t>
  </si>
  <si>
    <t>Прочие межбюджетные трансферты общего характера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</si>
  <si>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</si>
  <si>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</si>
  <si>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</si>
  <si>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</si>
  <si>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</si>
  <si>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</si>
  <si>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</si>
  <si>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</si>
  <si>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</si>
  <si>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</si>
  <si>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</si>
  <si>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</si>
  <si>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000 2 02 02051 05 0000 151</t>
  </si>
  <si>
    <t>Субсидии бюджетам муниципальных районов на реализацию федеральных целевых программ</t>
  </si>
  <si>
    <t>000 01 02 00 00 05 0000 810</t>
  </si>
  <si>
    <t>Погашение бюджетами муниципальных районов  кредитов от кредитных организаций в валюте Российской 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</si>
  <si>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</si>
  <si>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 Федерации</t>
  </si>
  <si>
    <t>000 01 02 00 00 00 0000 000</t>
  </si>
  <si>
    <t>Кредиты кредитных организаций в валюте Российской Федерации</t>
  </si>
  <si>
    <t>000 0501 0000000 000 000</t>
  </si>
  <si>
    <t>Жилищное хозяйство</t>
  </si>
  <si>
    <t>Обеспечение проведения выборов и референдумов</t>
  </si>
  <si>
    <t>000 0107 0000000 000 000</t>
  </si>
  <si>
    <t>Стационарная медицинская помощь</t>
  </si>
  <si>
    <t>000 0901 0000000 000 000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</si>
  <si>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</si>
  <si>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</si>
  <si>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</t>
  </si>
  <si>
    <t>000 1100 0000000 000 000</t>
  </si>
  <si>
    <t>Физическая культура и спорт</t>
  </si>
  <si>
    <t>000 0804 0000000 000 000</t>
  </si>
  <si>
    <t>Другие вопросы в области культуры, кинематоргафии</t>
  </si>
  <si>
    <t>000 2 02 04052 05 0000 151</t>
  </si>
  <si>
    <t>Межбюджетные трансферты,передаваемые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</si>
  <si>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</si>
  <si>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автоновных учреждений, а также имущества муниципальных унитарных предприятий, в том числе казённых)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</si>
  <si>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</si>
  <si>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</si>
  <si>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000 2 02 04053 05 0000 151</t>
  </si>
  <si>
    <t>Межбюджетные трансферты,передаваемые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</si>
  <si>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районов на обеспечение жильём молодых семей</t>
  </si>
  <si>
    <t>000 2 02 02008 05 0000 151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</si>
  <si>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</si>
  <si>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</si>
  <si>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Дополнительное образование детей</t>
  </si>
  <si>
    <t>000 0703 0000000 000 000</t>
  </si>
  <si>
    <t>Приложение</t>
  </si>
  <si>
    <t xml:space="preserve">Прочие межбюджетные трансферты,передаваемые бюджетам муниципальных районов </t>
  </si>
  <si>
    <t>000 2 02 49999 05 0000 151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</si>
  <si>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</si>
  <si>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</si>
  <si>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000 1 14 06013 05 0000 430</t>
  </si>
  <si>
    <t>Доходы от продажи земельных участков, государтсвенная собственность на которые не разграничена и которые расположены в границах сельских поселений и межселенных территорий муниципальных раонов</t>
  </si>
  <si>
    <t>к распоряжению администрации муниципального района "Усть-Цилемский"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</si>
  <si>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</si>
  <si>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Доходы бюджетов муниципальных районов от возврата бюджетными учреждениями остатков субсидий прошлых лет </t>
  </si>
  <si>
    <t>000 1102 0000000 000 000</t>
  </si>
  <si>
    <t>Массовый спорт</t>
  </si>
  <si>
    <t>000 2 02 15001 05 0000 150</t>
  </si>
  <si>
    <t>000 2 02 10000 00 0000 150</t>
  </si>
  <si>
    <t>000 2 02 15002 05 0000 150</t>
  </si>
  <si>
    <t>000 2 02 20000 00 0000 150</t>
  </si>
  <si>
    <t>000 2 02 20077 05 0000 150</t>
  </si>
  <si>
    <t>000 2 02 29999 05 0000 150</t>
  </si>
  <si>
    <t>000 2 02 30000 00 0000 150</t>
  </si>
  <si>
    <t>000 2 02 30024 05 0000 150</t>
  </si>
  <si>
    <t>000 2 02 30029 05 0000 150</t>
  </si>
  <si>
    <t>000 2 02 35120 05 0000 150</t>
  </si>
  <si>
    <t>000 2 02 35118 05 0000 150</t>
  </si>
  <si>
    <t>000 2 02 35930 05 0000 150</t>
  </si>
  <si>
    <t>000 2 02 39999 00 0000 150</t>
  </si>
  <si>
    <t>000 2 02 39999 05 0000 150</t>
  </si>
  <si>
    <t>000 2 02 40000 00 0000 150</t>
  </si>
  <si>
    <t>000 2 02 40014 05 0000 150</t>
  </si>
  <si>
    <t>000 2 18 05010 05 0000 150</t>
  </si>
  <si>
    <t>000 2 07 05030 05 0000 150</t>
  </si>
  <si>
    <t>000 2 19 60010 05 0000 150</t>
  </si>
  <si>
    <t>000 0410 0000000 000 000</t>
  </si>
  <si>
    <t>Связь и информатика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</si>
  <si>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</si>
  <si>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</si>
  <si>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</si>
  <si>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</si>
  <si>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</si>
  <si>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</si>
  <si>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000 1 16 01000 01 0000 140</t>
  </si>
  <si>
    <t>Административные штрафы, установленные Кодексом Российской Федерации об административных пронарушениях</t>
  </si>
  <si>
    <t>Платежи в целях возмещения причинённого ущерба (убытков)</t>
  </si>
  <si>
    <t>000 1 16 10000 00 0000 140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</si>
  <si>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бюджет муницмпального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</si>
  <si>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</si>
  <si>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счёт погашения задолженности, образовавшейся до 1 января 2020 года, подлежащие зачислению в федеральный бюджет и бюджет муницмпального образования по нормативам, действовавшим в 2019 году</t>
  </si>
  <si>
    <t>000 1 16 10129 01 0000 140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</si>
  <si>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</si>
  <si>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</si>
  <si>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</si>
  <si>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</si>
  <si>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за I полугодие 2020 года</t>
  </si>
  <si>
    <t>000 1 16 11050 01 0000 140</t>
  </si>
  <si>
    <t>Платежи оп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территориях) подлежащие зачислению в бюджет муниципального образования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</si>
  <si>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</si>
  <si>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</si>
  <si>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</si>
  <si>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жильём молодых семей</t>
  </si>
  <si>
    <t>000 2 02 25519 05 0000 150</t>
  </si>
  <si>
    <t>Субсидии бюджетам муниципальных районов на поддержку отрасли культуры</t>
  </si>
  <si>
    <t>000 0310 0000000 000 000</t>
  </si>
  <si>
    <t>Обеспечение пожарной безопасности</t>
  </si>
  <si>
    <t>от 31 июля 2020 г.  № 384-р</t>
  </si>
  <si>
    <t xml:space="preserve">                  ___________________________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</si>
</sst>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75" zoomScaleNormal="75" zoomScalePageLayoutView="0" workbookViewId="0" topLeftCell="A9">
      <selection activeCell="E59" sqref="E59"/>
    </sheetView>
  </sheetViews>
  <sheetFormatPr defaultColWidth="9.00390625" defaultRowHeight="12.75"/>
  <cols>
    <col min="1" max="1" width="42.25390625" style="0" customWidth="1"/>
    <col min="2" max="2" width="32.375" style="0" customWidth="1"/>
    <col min="3" max="3" width="20.125" style="0" customWidth="1"/>
    <col min="4" max="4" width="21.375" style="0" customWidth="1"/>
    <col min="5" max="5" width="17.25390625" style="0" customWidth="1"/>
    <col min="7" max="7" width="14.25390625" style="0" customWidth="1"/>
    <col min="8" max="8" width="15.00390625" style="0" customWidth="1"/>
  </cols>
  <sheetData>
    <row r="1" spans="1:5" ht="21" customHeight="1">
      <c r="A1" s="30"/>
      <c r="B1" s="32"/>
      <c r="C1" s="45" t="s">
        <v>276</v>
      </c>
      <c r="E1" s="45"/>
    </row>
    <row r="2" spans="1:5" ht="44.25" customHeight="1">
      <c r="A2" s="46"/>
      <c r="B2" s="47"/>
      <c r="C2" s="74" t="s">
        <v>283</v>
      </c>
      <c r="D2" s="74"/>
      <c r="E2" s="74"/>
    </row>
    <row r="3" spans="1:5" ht="24" customHeight="1">
      <c r="A3" s="46"/>
      <c r="B3" s="75"/>
      <c r="C3" s="76" t="s">
        <v>338</v>
      </c>
      <c r="D3" s="45"/>
      <c r="E3" s="45"/>
    </row>
    <row r="4" spans="1:5" ht="15" customHeight="1">
      <c r="A4" s="46"/>
      <c r="B4" s="47"/>
      <c r="C4" s="35"/>
      <c r="D4" s="45"/>
      <c r="E4" s="45"/>
    </row>
    <row r="5" spans="1:5" ht="15" customHeight="1">
      <c r="A5" s="46"/>
      <c r="B5" s="47"/>
      <c r="C5" s="35"/>
      <c r="D5" s="32"/>
      <c r="E5" s="33"/>
    </row>
    <row r="6" spans="1:5" ht="23.25" customHeight="1">
      <c r="A6" s="77" t="s">
        <v>176</v>
      </c>
      <c r="B6" s="77"/>
      <c r="C6" s="77"/>
      <c r="D6" s="77"/>
      <c r="E6" s="77"/>
    </row>
    <row r="7" spans="1:5" ht="20.25" customHeight="1">
      <c r="A7" s="77" t="s">
        <v>170</v>
      </c>
      <c r="B7" s="77"/>
      <c r="C7" s="77"/>
      <c r="D7" s="77"/>
      <c r="E7" s="77"/>
    </row>
    <row r="8" spans="1:5" ht="19.5" customHeight="1">
      <c r="A8" s="77" t="s">
        <v>327</v>
      </c>
      <c r="B8" s="77"/>
      <c r="C8" s="77"/>
      <c r="D8" s="77"/>
      <c r="E8" s="77"/>
    </row>
    <row r="9" spans="1:5" ht="18.75">
      <c r="A9" s="78"/>
      <c r="B9" s="78"/>
      <c r="C9" s="79"/>
      <c r="D9" s="45"/>
      <c r="E9" s="45"/>
    </row>
    <row r="10" spans="1:5" ht="18.75">
      <c r="A10" s="80" t="s">
        <v>35</v>
      </c>
      <c r="B10" s="80"/>
      <c r="C10" s="80"/>
      <c r="D10" s="80"/>
      <c r="E10" s="80"/>
    </row>
    <row r="11" spans="1:5" ht="15.75">
      <c r="A11" s="31"/>
      <c r="B11" s="30"/>
      <c r="C11" s="33"/>
      <c r="D11" s="31"/>
      <c r="E11" s="33"/>
    </row>
    <row r="12" spans="1:5" ht="15.75">
      <c r="A12" s="34"/>
      <c r="B12" s="35"/>
      <c r="C12" s="36"/>
      <c r="D12" s="81" t="s">
        <v>146</v>
      </c>
      <c r="E12" s="33"/>
    </row>
    <row r="13" spans="1:5" ht="0.75" customHeight="1">
      <c r="A13" s="82" t="s">
        <v>75</v>
      </c>
      <c r="B13" s="82" t="s">
        <v>76</v>
      </c>
      <c r="C13" s="83"/>
      <c r="D13" s="84"/>
      <c r="E13" s="37"/>
    </row>
    <row r="14" spans="1:5" ht="82.5" customHeight="1">
      <c r="A14" s="82"/>
      <c r="B14" s="82"/>
      <c r="C14" s="69" t="s">
        <v>107</v>
      </c>
      <c r="D14" s="69" t="s">
        <v>77</v>
      </c>
      <c r="E14" s="70" t="s">
        <v>31</v>
      </c>
    </row>
    <row r="15" spans="1:5" ht="12.75">
      <c r="A15" s="38">
        <v>1</v>
      </c>
      <c r="B15" s="39" t="s">
        <v>79</v>
      </c>
      <c r="C15" s="40">
        <v>3</v>
      </c>
      <c r="D15" s="41">
        <v>4</v>
      </c>
      <c r="E15" s="42">
        <v>5</v>
      </c>
    </row>
    <row r="16" spans="1:8" ht="36" customHeight="1">
      <c r="A16" s="43" t="s">
        <v>81</v>
      </c>
      <c r="B16" s="44" t="s">
        <v>82</v>
      </c>
      <c r="C16" s="93">
        <f>C17+C22+C28+C35+C38+C46+C48+C52+C57+C66</f>
        <v>209513.77338</v>
      </c>
      <c r="D16" s="93">
        <f>D17+D22+D28+D35+D38+D46+D48+D52+D57+D66</f>
        <v>93857.66507</v>
      </c>
      <c r="E16" s="94">
        <f>D16/C16*100</f>
        <v>44.79784959042677</v>
      </c>
      <c r="G16" s="22"/>
      <c r="H16" s="22"/>
    </row>
    <row r="17" spans="1:5" ht="23.25" customHeight="1">
      <c r="A17" s="43" t="s">
        <v>83</v>
      </c>
      <c r="B17" s="44" t="s">
        <v>84</v>
      </c>
      <c r="C17" s="93">
        <f>SUM(C18)</f>
        <v>171947.97338</v>
      </c>
      <c r="D17" s="93">
        <f>SUM(D18)</f>
        <v>78094.71337</v>
      </c>
      <c r="E17" s="94">
        <f aca="true" t="shared" si="0" ref="E17:E73">D17/C17*100</f>
        <v>45.41764106600603</v>
      </c>
    </row>
    <row r="18" spans="1:5" ht="20.25" customHeight="1">
      <c r="A18" s="43" t="s">
        <v>85</v>
      </c>
      <c r="B18" s="44" t="s">
        <v>86</v>
      </c>
      <c r="C18" s="93">
        <f>C19+C20+C21</f>
        <v>171947.97338</v>
      </c>
      <c r="D18" s="93">
        <f>D19+D20+D21</f>
        <v>78094.71337</v>
      </c>
      <c r="E18" s="94">
        <f t="shared" si="0"/>
        <v>45.41764106600603</v>
      </c>
    </row>
    <row r="19" spans="1:5" ht="130.5" customHeight="1">
      <c r="A19" s="43" t="s">
        <v>190</v>
      </c>
      <c r="B19" s="44" t="s">
        <v>87</v>
      </c>
      <c r="C19" s="93">
        <v>171371.97338</v>
      </c>
      <c r="D19" s="93">
        <v>77953.34027</v>
      </c>
      <c r="E19" s="94">
        <f t="shared" si="0"/>
        <v>45.487799861618186</v>
      </c>
    </row>
    <row r="20" spans="1:5" ht="196.5" customHeight="1">
      <c r="A20" s="43" t="s">
        <v>191</v>
      </c>
      <c r="B20" s="44" t="s">
        <v>88</v>
      </c>
      <c r="C20" s="93">
        <v>303</v>
      </c>
      <c r="D20" s="93">
        <v>121.97924</v>
      </c>
      <c r="E20" s="94">
        <f t="shared" si="0"/>
        <v>40.25717491749175</v>
      </c>
    </row>
    <row r="21" spans="1:5" ht="87" customHeight="1">
      <c r="A21" s="43" t="s">
        <v>192</v>
      </c>
      <c r="B21" s="44" t="s">
        <v>193</v>
      </c>
      <c r="C21" s="93">
        <v>273</v>
      </c>
      <c r="D21" s="93">
        <v>19.39386</v>
      </c>
      <c r="E21" s="94">
        <f t="shared" si="0"/>
        <v>7.103978021978022</v>
      </c>
    </row>
    <row r="22" spans="1:5" ht="69" customHeight="1">
      <c r="A22" s="43" t="s">
        <v>230</v>
      </c>
      <c r="B22" s="44" t="s">
        <v>229</v>
      </c>
      <c r="C22" s="93">
        <f>C23</f>
        <v>19000</v>
      </c>
      <c r="D22" s="93">
        <f>D23</f>
        <v>7825.283310000001</v>
      </c>
      <c r="E22" s="94">
        <f t="shared" si="0"/>
        <v>41.18570163157895</v>
      </c>
    </row>
    <row r="23" spans="1:5" ht="59.25" customHeight="1">
      <c r="A23" s="43" t="s">
        <v>232</v>
      </c>
      <c r="B23" s="44" t="s">
        <v>231</v>
      </c>
      <c r="C23" s="93">
        <f>SUM(C24:C27)</f>
        <v>19000</v>
      </c>
      <c r="D23" s="93">
        <f>SUM(D24:D27)</f>
        <v>7825.283310000001</v>
      </c>
      <c r="E23" s="94">
        <f t="shared" si="0"/>
        <v>41.18570163157895</v>
      </c>
    </row>
    <row r="24" spans="1:5" ht="111" customHeight="1">
      <c r="A24" s="43" t="s">
        <v>234</v>
      </c>
      <c r="B24" s="44" t="s">
        <v>233</v>
      </c>
      <c r="C24" s="93">
        <v>7170</v>
      </c>
      <c r="D24" s="93">
        <v>3707.46884</v>
      </c>
      <c r="E24" s="94">
        <f t="shared" si="0"/>
        <v>51.70807308228731</v>
      </c>
    </row>
    <row r="25" spans="1:5" ht="156" customHeight="1">
      <c r="A25" s="43" t="s">
        <v>236</v>
      </c>
      <c r="B25" s="44" t="s">
        <v>235</v>
      </c>
      <c r="C25" s="93">
        <v>55</v>
      </c>
      <c r="D25" s="93">
        <v>24.2572</v>
      </c>
      <c r="E25" s="94">
        <f t="shared" si="0"/>
        <v>44.104000000000006</v>
      </c>
    </row>
    <row r="26" spans="1:5" ht="124.5" customHeight="1">
      <c r="A26" s="43" t="s">
        <v>238</v>
      </c>
      <c r="B26" s="44" t="s">
        <v>237</v>
      </c>
      <c r="C26" s="93">
        <v>11775</v>
      </c>
      <c r="D26" s="93">
        <v>4831.47117</v>
      </c>
      <c r="E26" s="94">
        <f t="shared" si="0"/>
        <v>41.03160229299363</v>
      </c>
    </row>
    <row r="27" spans="1:5" ht="126" customHeight="1">
      <c r="A27" s="43" t="s">
        <v>240</v>
      </c>
      <c r="B27" s="44" t="s">
        <v>239</v>
      </c>
      <c r="C27" s="93"/>
      <c r="D27" s="93">
        <v>-737.9139</v>
      </c>
      <c r="E27" s="94"/>
    </row>
    <row r="28" spans="1:5" ht="19.5" customHeight="1">
      <c r="A28" s="43" t="s">
        <v>89</v>
      </c>
      <c r="B28" s="44" t="s">
        <v>90</v>
      </c>
      <c r="C28" s="93">
        <f>C29+C32+C33+C34</f>
        <v>7848</v>
      </c>
      <c r="D28" s="93">
        <f>D29+D32+D33+D34</f>
        <v>3829.17609</v>
      </c>
      <c r="E28" s="94">
        <f t="shared" si="0"/>
        <v>48.79174426605504</v>
      </c>
    </row>
    <row r="29" spans="1:5" ht="52.5" customHeight="1">
      <c r="A29" s="43" t="s">
        <v>91</v>
      </c>
      <c r="B29" s="44" t="s">
        <v>92</v>
      </c>
      <c r="C29" s="93">
        <f>SUM(C30:C31)</f>
        <v>4538</v>
      </c>
      <c r="D29" s="93">
        <f>SUM(D30:D31)</f>
        <v>1750.0315799999998</v>
      </c>
      <c r="E29" s="94">
        <f t="shared" si="0"/>
        <v>38.5639396209784</v>
      </c>
    </row>
    <row r="30" spans="1:5" ht="66.75" customHeight="1">
      <c r="A30" s="43" t="s">
        <v>93</v>
      </c>
      <c r="B30" s="44" t="s">
        <v>94</v>
      </c>
      <c r="C30" s="93">
        <v>4015</v>
      </c>
      <c r="D30" s="93">
        <v>1446.87492</v>
      </c>
      <c r="E30" s="94">
        <f t="shared" si="0"/>
        <v>36.03673524283935</v>
      </c>
    </row>
    <row r="31" spans="1:5" ht="78" customHeight="1">
      <c r="A31" s="43" t="s">
        <v>95</v>
      </c>
      <c r="B31" s="44" t="s">
        <v>96</v>
      </c>
      <c r="C31" s="93">
        <v>523</v>
      </c>
      <c r="D31" s="93">
        <v>303.15666</v>
      </c>
      <c r="E31" s="94">
        <f t="shared" si="0"/>
        <v>57.964944550669216</v>
      </c>
    </row>
    <row r="32" spans="1:5" ht="54" customHeight="1">
      <c r="A32" s="43" t="s">
        <v>97</v>
      </c>
      <c r="B32" s="44" t="s">
        <v>98</v>
      </c>
      <c r="C32" s="93">
        <v>3069</v>
      </c>
      <c r="D32" s="93">
        <v>1874.27637</v>
      </c>
      <c r="E32" s="94">
        <f t="shared" si="0"/>
        <v>61.07124046920821</v>
      </c>
    </row>
    <row r="33" spans="1:5" ht="38.25" customHeight="1">
      <c r="A33" s="43" t="s">
        <v>99</v>
      </c>
      <c r="B33" s="44" t="s">
        <v>100</v>
      </c>
      <c r="C33" s="93">
        <v>213</v>
      </c>
      <c r="D33" s="93">
        <v>159.82661</v>
      </c>
      <c r="E33" s="94">
        <f t="shared" si="0"/>
        <v>75.03596713615023</v>
      </c>
    </row>
    <row r="34" spans="1:5" ht="51" customHeight="1">
      <c r="A34" s="43" t="s">
        <v>195</v>
      </c>
      <c r="B34" s="44" t="s">
        <v>194</v>
      </c>
      <c r="C34" s="93">
        <v>28</v>
      </c>
      <c r="D34" s="93">
        <v>45.04153</v>
      </c>
      <c r="E34" s="94">
        <f>D34/C34*100</f>
        <v>160.86260714285714</v>
      </c>
    </row>
    <row r="35" spans="1:5" ht="15.75">
      <c r="A35" s="43" t="s">
        <v>101</v>
      </c>
      <c r="B35" s="44" t="s">
        <v>102</v>
      </c>
      <c r="C35" s="93">
        <f>C36</f>
        <v>850</v>
      </c>
      <c r="D35" s="93">
        <f>D36</f>
        <v>423.40193</v>
      </c>
      <c r="E35" s="94">
        <f t="shared" si="0"/>
        <v>49.81199176470588</v>
      </c>
    </row>
    <row r="36" spans="1:5" ht="69.75" customHeight="1">
      <c r="A36" s="43" t="s">
        <v>103</v>
      </c>
      <c r="B36" s="44" t="s">
        <v>104</v>
      </c>
      <c r="C36" s="93">
        <f>SUM(C37)</f>
        <v>850</v>
      </c>
      <c r="D36" s="93">
        <f>SUM(D37)</f>
        <v>423.40193</v>
      </c>
      <c r="E36" s="94">
        <f t="shared" si="0"/>
        <v>49.81199176470588</v>
      </c>
    </row>
    <row r="37" spans="1:5" ht="76.5" customHeight="1">
      <c r="A37" s="43" t="s">
        <v>105</v>
      </c>
      <c r="B37" s="44" t="s">
        <v>106</v>
      </c>
      <c r="C37" s="93">
        <v>850</v>
      </c>
      <c r="D37" s="93">
        <v>423.40193</v>
      </c>
      <c r="E37" s="94">
        <f t="shared" si="0"/>
        <v>49.81199176470588</v>
      </c>
    </row>
    <row r="38" spans="1:5" ht="68.25" customHeight="1">
      <c r="A38" s="43" t="s">
        <v>188</v>
      </c>
      <c r="B38" s="44" t="s">
        <v>189</v>
      </c>
      <c r="C38" s="93">
        <f>C39+C42+C44+C45</f>
        <v>5079</v>
      </c>
      <c r="D38" s="93">
        <f>D39+D42+D45+D44</f>
        <v>1736.58096</v>
      </c>
      <c r="E38" s="94">
        <f t="shared" si="0"/>
        <v>34.19139515652688</v>
      </c>
    </row>
    <row r="39" spans="1:5" ht="124.5" customHeight="1">
      <c r="A39" s="43" t="s">
        <v>108</v>
      </c>
      <c r="B39" s="44" t="s">
        <v>109</v>
      </c>
      <c r="C39" s="93">
        <f>SUM(C40:C41)</f>
        <v>2000</v>
      </c>
      <c r="D39" s="93">
        <f>SUM(D40:D41)</f>
        <v>652.04506</v>
      </c>
      <c r="E39" s="94">
        <f t="shared" si="0"/>
        <v>32.602253000000005</v>
      </c>
    </row>
    <row r="40" spans="1:5" ht="126.75" customHeight="1">
      <c r="A40" s="43" t="s">
        <v>279</v>
      </c>
      <c r="B40" s="44" t="s">
        <v>280</v>
      </c>
      <c r="C40" s="93">
        <v>2000</v>
      </c>
      <c r="D40" s="93">
        <v>652.04506</v>
      </c>
      <c r="E40" s="94">
        <f t="shared" si="0"/>
        <v>32.602253000000005</v>
      </c>
    </row>
    <row r="41" spans="1:5" ht="142.5" customHeight="1" hidden="1">
      <c r="A41" s="43" t="s">
        <v>110</v>
      </c>
      <c r="B41" s="44" t="s">
        <v>196</v>
      </c>
      <c r="C41" s="93"/>
      <c r="D41" s="93"/>
      <c r="E41" s="94" t="e">
        <f t="shared" si="0"/>
        <v>#DIV/0!</v>
      </c>
    </row>
    <row r="42" spans="1:5" ht="150.75" customHeight="1">
      <c r="A42" s="43" t="s">
        <v>111</v>
      </c>
      <c r="B42" s="44" t="s">
        <v>112</v>
      </c>
      <c r="C42" s="93">
        <f>C43</f>
        <v>579</v>
      </c>
      <c r="D42" s="93">
        <f>SUM(D43)</f>
        <v>362.02764</v>
      </c>
      <c r="E42" s="94">
        <f t="shared" si="0"/>
        <v>62.526362694300516</v>
      </c>
    </row>
    <row r="43" spans="1:5" ht="112.5" customHeight="1">
      <c r="A43" s="43" t="s">
        <v>113</v>
      </c>
      <c r="B43" s="44" t="s">
        <v>114</v>
      </c>
      <c r="C43" s="93">
        <v>579</v>
      </c>
      <c r="D43" s="93">
        <v>362.02764</v>
      </c>
      <c r="E43" s="94">
        <f t="shared" si="0"/>
        <v>62.526362694300516</v>
      </c>
    </row>
    <row r="44" spans="1:5" ht="65.25" customHeight="1">
      <c r="A44" s="43" t="s">
        <v>272</v>
      </c>
      <c r="B44" s="44" t="s">
        <v>273</v>
      </c>
      <c r="C44" s="93">
        <v>2200</v>
      </c>
      <c r="D44" s="93">
        <v>544.09923</v>
      </c>
      <c r="E44" s="94">
        <f>D44/C44*100</f>
        <v>24.731783181818184</v>
      </c>
    </row>
    <row r="45" spans="1:5" ht="132" customHeight="1">
      <c r="A45" s="43" t="s">
        <v>265</v>
      </c>
      <c r="B45" s="44" t="s">
        <v>264</v>
      </c>
      <c r="C45" s="93">
        <v>300</v>
      </c>
      <c r="D45" s="93">
        <v>178.40903</v>
      </c>
      <c r="E45" s="94">
        <f>D45/C45*100</f>
        <v>59.46967666666667</v>
      </c>
    </row>
    <row r="46" spans="1:5" ht="31.5">
      <c r="A46" s="43" t="s">
        <v>115</v>
      </c>
      <c r="B46" s="44" t="s">
        <v>116</v>
      </c>
      <c r="C46" s="93">
        <f>C47</f>
        <v>374</v>
      </c>
      <c r="D46" s="93">
        <f>D47</f>
        <v>184.97922</v>
      </c>
      <c r="E46" s="94">
        <f t="shared" si="0"/>
        <v>49.459684491978614</v>
      </c>
    </row>
    <row r="47" spans="1:5" ht="37.5" customHeight="1">
      <c r="A47" s="43" t="s">
        <v>117</v>
      </c>
      <c r="B47" s="44" t="s">
        <v>118</v>
      </c>
      <c r="C47" s="93">
        <v>374</v>
      </c>
      <c r="D47" s="93">
        <v>184.97922</v>
      </c>
      <c r="E47" s="94">
        <f t="shared" si="0"/>
        <v>49.459684491978614</v>
      </c>
    </row>
    <row r="48" spans="1:5" ht="47.25">
      <c r="A48" s="43" t="s">
        <v>119</v>
      </c>
      <c r="B48" s="44" t="s">
        <v>120</v>
      </c>
      <c r="C48" s="93">
        <f>SUM(C49:C50)</f>
        <v>3029</v>
      </c>
      <c r="D48" s="93">
        <f>D49+D50</f>
        <v>918.70087</v>
      </c>
      <c r="E48" s="94">
        <f t="shared" si="0"/>
        <v>30.33017068339386</v>
      </c>
    </row>
    <row r="49" spans="1:5" ht="50.25" customHeight="1">
      <c r="A49" s="43" t="s">
        <v>267</v>
      </c>
      <c r="B49" s="44" t="s">
        <v>266</v>
      </c>
      <c r="C49" s="93">
        <v>2830</v>
      </c>
      <c r="D49" s="93">
        <v>768.30109</v>
      </c>
      <c r="E49" s="94">
        <f>D49/C49*100</f>
        <v>27.148448409893994</v>
      </c>
    </row>
    <row r="50" spans="1:5" ht="34.5" customHeight="1">
      <c r="A50" s="43" t="s">
        <v>200</v>
      </c>
      <c r="B50" s="44" t="s">
        <v>199</v>
      </c>
      <c r="C50" s="93">
        <f>C51</f>
        <v>199</v>
      </c>
      <c r="D50" s="93">
        <f>D51</f>
        <v>150.39978</v>
      </c>
      <c r="E50" s="94">
        <f t="shared" si="0"/>
        <v>75.57777889447236</v>
      </c>
    </row>
    <row r="51" spans="1:5" ht="31.5">
      <c r="A51" s="43" t="s">
        <v>197</v>
      </c>
      <c r="B51" s="44" t="s">
        <v>198</v>
      </c>
      <c r="C51" s="93">
        <v>199</v>
      </c>
      <c r="D51" s="93">
        <v>150.39978</v>
      </c>
      <c r="E51" s="94">
        <f t="shared" si="0"/>
        <v>75.57777889447236</v>
      </c>
    </row>
    <row r="52" spans="1:5" ht="47.25">
      <c r="A52" s="43" t="s">
        <v>167</v>
      </c>
      <c r="B52" s="44" t="s">
        <v>168</v>
      </c>
      <c r="C52" s="93">
        <f>C53+C54</f>
        <v>1135.8</v>
      </c>
      <c r="D52" s="93">
        <f>D54+D53</f>
        <v>604.42032</v>
      </c>
      <c r="E52" s="94">
        <f>E56</f>
        <v>54.42867375</v>
      </c>
    </row>
    <row r="53" spans="1:5" ht="175.5" customHeight="1">
      <c r="A53" s="43" t="s">
        <v>255</v>
      </c>
      <c r="B53" s="44" t="s">
        <v>256</v>
      </c>
      <c r="C53" s="93">
        <v>335.8</v>
      </c>
      <c r="D53" s="93">
        <v>168.99093</v>
      </c>
      <c r="E53" s="94">
        <f>D53/C53*100</f>
        <v>50.32487492555092</v>
      </c>
    </row>
    <row r="54" spans="1:5" ht="93.75" customHeight="1">
      <c r="A54" s="43" t="s">
        <v>169</v>
      </c>
      <c r="B54" s="44" t="s">
        <v>177</v>
      </c>
      <c r="C54" s="93">
        <f>SUM(C55:C56)</f>
        <v>800</v>
      </c>
      <c r="D54" s="93">
        <f>SUM(D55:D56)</f>
        <v>435.42939</v>
      </c>
      <c r="E54" s="94">
        <f>E56</f>
        <v>54.42867375</v>
      </c>
    </row>
    <row r="55" spans="1:5" ht="94.5" hidden="1">
      <c r="A55" s="43" t="s">
        <v>282</v>
      </c>
      <c r="B55" s="44" t="s">
        <v>281</v>
      </c>
      <c r="C55" s="93"/>
      <c r="D55" s="93"/>
      <c r="E55" s="95"/>
    </row>
    <row r="56" spans="1:5" ht="80.25" customHeight="1">
      <c r="A56" s="43" t="s">
        <v>257</v>
      </c>
      <c r="B56" s="44" t="s">
        <v>281</v>
      </c>
      <c r="C56" s="93">
        <v>800</v>
      </c>
      <c r="D56" s="93">
        <v>435.42939</v>
      </c>
      <c r="E56" s="94">
        <f>D56/C56*100</f>
        <v>54.42867375</v>
      </c>
    </row>
    <row r="57" spans="1:5" ht="31.5">
      <c r="A57" s="43" t="s">
        <v>121</v>
      </c>
      <c r="B57" s="44" t="s">
        <v>122</v>
      </c>
      <c r="C57" s="93">
        <f>C58+C62+C61</f>
        <v>250</v>
      </c>
      <c r="D57" s="93">
        <f>D58+D62</f>
        <v>238.89800000000002</v>
      </c>
      <c r="E57" s="94">
        <f t="shared" si="0"/>
        <v>95.5592</v>
      </c>
    </row>
    <row r="58" spans="1:5" ht="66" customHeight="1">
      <c r="A58" s="43" t="s">
        <v>316</v>
      </c>
      <c r="B58" s="44" t="s">
        <v>315</v>
      </c>
      <c r="C58" s="93">
        <f>C59+C60</f>
        <v>2</v>
      </c>
      <c r="D58" s="93">
        <f>D59+D60+D61</f>
        <v>6.3</v>
      </c>
      <c r="E58" s="94">
        <f t="shared" si="0"/>
        <v>315</v>
      </c>
    </row>
    <row r="59" spans="1:5" ht="116.25" customHeight="1">
      <c r="A59" s="43" t="s">
        <v>310</v>
      </c>
      <c r="B59" s="44" t="s">
        <v>309</v>
      </c>
      <c r="C59" s="93"/>
      <c r="D59" s="93">
        <v>0.3</v>
      </c>
      <c r="E59" s="94" t="e">
        <f t="shared" si="0"/>
        <v>#DIV/0!</v>
      </c>
    </row>
    <row r="60" spans="1:5" ht="140.25" customHeight="1">
      <c r="A60" s="43" t="s">
        <v>311</v>
      </c>
      <c r="B60" s="44" t="s">
        <v>312</v>
      </c>
      <c r="C60" s="93">
        <v>2</v>
      </c>
      <c r="D60" s="93">
        <v>3.25</v>
      </c>
      <c r="E60" s="94">
        <f t="shared" si="0"/>
        <v>162.5</v>
      </c>
    </row>
    <row r="61" spans="1:5" ht="152.25" customHeight="1">
      <c r="A61" s="43" t="s">
        <v>313</v>
      </c>
      <c r="B61" s="44" t="s">
        <v>314</v>
      </c>
      <c r="C61" s="93">
        <v>2</v>
      </c>
      <c r="D61" s="93">
        <v>2.75</v>
      </c>
      <c r="E61" s="94">
        <f>D61/C61*100</f>
        <v>137.5</v>
      </c>
    </row>
    <row r="62" spans="1:5" ht="33" customHeight="1">
      <c r="A62" s="43" t="s">
        <v>317</v>
      </c>
      <c r="B62" s="44" t="s">
        <v>318</v>
      </c>
      <c r="C62" s="93">
        <f>SUM(C63:C64)</f>
        <v>246</v>
      </c>
      <c r="D62" s="93">
        <f>SUM(D63:D65)</f>
        <v>232.598</v>
      </c>
      <c r="E62" s="94">
        <f t="shared" si="0"/>
        <v>94.55203252032521</v>
      </c>
    </row>
    <row r="63" spans="1:5" ht="114" customHeight="1">
      <c r="A63" s="43" t="s">
        <v>319</v>
      </c>
      <c r="B63" s="44" t="s">
        <v>320</v>
      </c>
      <c r="C63" s="93">
        <v>236</v>
      </c>
      <c r="D63" s="93">
        <v>223.673</v>
      </c>
      <c r="E63" s="94">
        <f t="shared" si="0"/>
        <v>94.77669491525424</v>
      </c>
    </row>
    <row r="64" spans="1:5" ht="135" customHeight="1">
      <c r="A64" s="43" t="s">
        <v>321</v>
      </c>
      <c r="B64" s="44" t="s">
        <v>322</v>
      </c>
      <c r="C64" s="93">
        <v>10</v>
      </c>
      <c r="D64" s="93">
        <v>3.15</v>
      </c>
      <c r="E64" s="94">
        <f t="shared" si="0"/>
        <v>31.5</v>
      </c>
    </row>
    <row r="65" spans="1:5" ht="160.5" customHeight="1">
      <c r="A65" s="43" t="s">
        <v>329</v>
      </c>
      <c r="B65" s="44" t="s">
        <v>328</v>
      </c>
      <c r="C65" s="93"/>
      <c r="D65" s="93">
        <v>5.775</v>
      </c>
      <c r="E65" s="94" t="e">
        <f>D65/C65*100</f>
        <v>#DIV/0!</v>
      </c>
    </row>
    <row r="66" spans="1:5" ht="22.5" customHeight="1">
      <c r="A66" s="43" t="s">
        <v>125</v>
      </c>
      <c r="B66" s="44" t="s">
        <v>126</v>
      </c>
      <c r="C66" s="93">
        <f>C67</f>
        <v>0</v>
      </c>
      <c r="D66" s="93">
        <f>D67</f>
        <v>1.511</v>
      </c>
      <c r="E66" s="94" t="e">
        <f>D66/C66*100</f>
        <v>#DIV/0!</v>
      </c>
    </row>
    <row r="67" spans="1:5" ht="48.75" customHeight="1">
      <c r="A67" s="43" t="s">
        <v>204</v>
      </c>
      <c r="B67" s="44" t="s">
        <v>203</v>
      </c>
      <c r="C67" s="93"/>
      <c r="D67" s="93">
        <v>1.511</v>
      </c>
      <c r="E67" s="94"/>
    </row>
    <row r="68" spans="1:5" ht="24.75" customHeight="1">
      <c r="A68" s="43" t="s">
        <v>127</v>
      </c>
      <c r="B68" s="44" t="s">
        <v>128</v>
      </c>
      <c r="C68" s="93">
        <f>C69+C103+C106+C105</f>
        <v>813740.64353</v>
      </c>
      <c r="D68" s="93">
        <f>D69+D103+D106+D105</f>
        <v>414666.12554000004</v>
      </c>
      <c r="E68" s="94">
        <f t="shared" si="0"/>
        <v>50.95802069578114</v>
      </c>
    </row>
    <row r="69" spans="1:5" ht="72.75" customHeight="1">
      <c r="A69" s="43" t="s">
        <v>202</v>
      </c>
      <c r="B69" s="44" t="s">
        <v>201</v>
      </c>
      <c r="C69" s="93">
        <f>C70+C73+C83+C96</f>
        <v>811791.7435900001</v>
      </c>
      <c r="D69" s="93">
        <f>D70+D73+D83+D96</f>
        <v>411494.89895</v>
      </c>
      <c r="E69" s="94">
        <f>D69/C69*100</f>
        <v>50.68971225677158</v>
      </c>
    </row>
    <row r="70" spans="1:5" ht="51.75" customHeight="1">
      <c r="A70" s="43" t="s">
        <v>129</v>
      </c>
      <c r="B70" s="44" t="s">
        <v>289</v>
      </c>
      <c r="C70" s="93">
        <f>C71+C72</f>
        <v>203799</v>
      </c>
      <c r="D70" s="93">
        <f>D71+D72</f>
        <v>101869.24799999999</v>
      </c>
      <c r="E70" s="94">
        <f t="shared" si="0"/>
        <v>49.98515596249245</v>
      </c>
    </row>
    <row r="71" spans="1:5" ht="36.75" customHeight="1">
      <c r="A71" s="43" t="s">
        <v>130</v>
      </c>
      <c r="B71" s="44" t="s">
        <v>288</v>
      </c>
      <c r="C71" s="93">
        <v>152412.5</v>
      </c>
      <c r="D71" s="93">
        <v>76176</v>
      </c>
      <c r="E71" s="94">
        <f t="shared" si="0"/>
        <v>49.9801525465431</v>
      </c>
    </row>
    <row r="72" spans="1:5" ht="51" customHeight="1">
      <c r="A72" s="43" t="s">
        <v>131</v>
      </c>
      <c r="B72" s="44" t="s">
        <v>290</v>
      </c>
      <c r="C72" s="93">
        <v>51386.5</v>
      </c>
      <c r="D72" s="93">
        <v>25693.248</v>
      </c>
      <c r="E72" s="94">
        <f t="shared" si="0"/>
        <v>49.99999610792718</v>
      </c>
    </row>
    <row r="73" spans="1:5" ht="65.25" customHeight="1">
      <c r="A73" s="43" t="s">
        <v>132</v>
      </c>
      <c r="B73" s="44" t="s">
        <v>291</v>
      </c>
      <c r="C73" s="93">
        <f>C75+C80+C81+C76+C74+C77+C78+C79</f>
        <v>226864.91609000004</v>
      </c>
      <c r="D73" s="93">
        <f>D75+D80+D81+D76+D74+D77+D78</f>
        <v>97837.42726999999</v>
      </c>
      <c r="E73" s="94">
        <f t="shared" si="0"/>
        <v>43.12585169898491</v>
      </c>
    </row>
    <row r="74" spans="1:5" ht="29.25" customHeight="1" hidden="1">
      <c r="A74" s="43" t="s">
        <v>270</v>
      </c>
      <c r="B74" s="44" t="s">
        <v>271</v>
      </c>
      <c r="C74" s="93"/>
      <c r="D74" s="93"/>
      <c r="E74" s="94" t="e">
        <f aca="true" t="shared" si="1" ref="E74:E107">D74/C74*100</f>
        <v>#DIV/0!</v>
      </c>
    </row>
    <row r="75" spans="1:5" ht="30.75" customHeight="1" hidden="1">
      <c r="A75" s="43" t="s">
        <v>179</v>
      </c>
      <c r="B75" s="44" t="s">
        <v>178</v>
      </c>
      <c r="C75" s="93"/>
      <c r="D75" s="93"/>
      <c r="E75" s="94" t="e">
        <f t="shared" si="1"/>
        <v>#DIV/0!</v>
      </c>
    </row>
    <row r="76" spans="1:5" ht="27.75" customHeight="1" hidden="1">
      <c r="A76" s="43" t="s">
        <v>242</v>
      </c>
      <c r="B76" s="44" t="s">
        <v>241</v>
      </c>
      <c r="C76" s="93"/>
      <c r="D76" s="93"/>
      <c r="E76" s="94" t="e">
        <f t="shared" si="1"/>
        <v>#DIV/0!</v>
      </c>
    </row>
    <row r="77" spans="1:5" ht="102" customHeight="1">
      <c r="A77" s="43" t="s">
        <v>331</v>
      </c>
      <c r="B77" s="44" t="s">
        <v>330</v>
      </c>
      <c r="C77" s="93">
        <v>721.05308</v>
      </c>
      <c r="D77" s="93">
        <v>721.05308</v>
      </c>
      <c r="E77" s="94">
        <f t="shared" si="1"/>
        <v>100</v>
      </c>
    </row>
    <row r="78" spans="1:5" ht="48.75" customHeight="1">
      <c r="A78" s="43" t="s">
        <v>333</v>
      </c>
      <c r="B78" s="44" t="s">
        <v>332</v>
      </c>
      <c r="C78" s="93">
        <v>1552.45889</v>
      </c>
      <c r="D78" s="93">
        <v>1552.45889</v>
      </c>
      <c r="E78" s="94">
        <f>D78/C78*100</f>
        <v>100</v>
      </c>
    </row>
    <row r="79" spans="1:5" ht="42" customHeight="1">
      <c r="A79" s="43" t="s">
        <v>335</v>
      </c>
      <c r="B79" s="44" t="s">
        <v>334</v>
      </c>
      <c r="C79" s="93">
        <v>100</v>
      </c>
      <c r="D79" s="93"/>
      <c r="E79" s="94">
        <f>D79/C79*100</f>
        <v>0</v>
      </c>
    </row>
    <row r="80" spans="1:5" ht="91.5" customHeight="1">
      <c r="A80" s="43" t="s">
        <v>187</v>
      </c>
      <c r="B80" s="44" t="s">
        <v>292</v>
      </c>
      <c r="C80" s="93">
        <v>34765.7</v>
      </c>
      <c r="D80" s="93">
        <v>0</v>
      </c>
      <c r="E80" s="94">
        <f t="shared" si="1"/>
        <v>0</v>
      </c>
    </row>
    <row r="81" spans="1:5" ht="29.25" customHeight="1">
      <c r="A81" s="43" t="s">
        <v>133</v>
      </c>
      <c r="B81" s="44" t="s">
        <v>293</v>
      </c>
      <c r="C81" s="96">
        <v>189725.70412</v>
      </c>
      <c r="D81" s="93">
        <v>95563.9153</v>
      </c>
      <c r="E81" s="94">
        <f t="shared" si="1"/>
        <v>50.36951410629978</v>
      </c>
    </row>
    <row r="82" spans="1:5" ht="30.75" customHeight="1" hidden="1">
      <c r="A82" s="43" t="s">
        <v>134</v>
      </c>
      <c r="B82" s="44" t="s">
        <v>135</v>
      </c>
      <c r="C82" s="93"/>
      <c r="D82" s="93"/>
      <c r="E82" s="94" t="e">
        <f t="shared" si="1"/>
        <v>#DIV/0!</v>
      </c>
    </row>
    <row r="83" spans="1:5" ht="52.5" customHeight="1">
      <c r="A83" s="43" t="s">
        <v>136</v>
      </c>
      <c r="B83" s="44" t="s">
        <v>294</v>
      </c>
      <c r="C83" s="93">
        <f>C88+C89+C92+C93+C94+C91+C90</f>
        <v>377243.78750000003</v>
      </c>
      <c r="D83" s="93">
        <f>D88+D89+D92+D93+D94+D91</f>
        <v>210542.80368</v>
      </c>
      <c r="E83" s="94">
        <f t="shared" si="1"/>
        <v>55.81080740262687</v>
      </c>
    </row>
    <row r="84" spans="1:5" ht="42.75" customHeight="1" hidden="1">
      <c r="A84" s="43" t="s">
        <v>139</v>
      </c>
      <c r="B84" s="44" t="s">
        <v>140</v>
      </c>
      <c r="C84" s="93"/>
      <c r="D84" s="93"/>
      <c r="E84" s="94" t="e">
        <f t="shared" si="1"/>
        <v>#DIV/0!</v>
      </c>
    </row>
    <row r="85" spans="1:5" ht="42.75" customHeight="1" hidden="1">
      <c r="A85" s="43" t="s">
        <v>141</v>
      </c>
      <c r="B85" s="44" t="s">
        <v>142</v>
      </c>
      <c r="C85" s="93"/>
      <c r="D85" s="93"/>
      <c r="E85" s="94" t="e">
        <f t="shared" si="1"/>
        <v>#DIV/0!</v>
      </c>
    </row>
    <row r="86" spans="1:5" ht="35.25" customHeight="1" hidden="1">
      <c r="A86" s="43" t="s">
        <v>143</v>
      </c>
      <c r="B86" s="44" t="s">
        <v>330</v>
      </c>
      <c r="C86" s="93"/>
      <c r="D86" s="93"/>
      <c r="E86" s="94" t="e">
        <f t="shared" si="1"/>
        <v>#DIV/0!</v>
      </c>
    </row>
    <row r="87" spans="1:5" ht="36" customHeight="1" hidden="1">
      <c r="A87" s="43" t="s">
        <v>144</v>
      </c>
      <c r="B87" s="44" t="s">
        <v>145</v>
      </c>
      <c r="C87" s="93">
        <v>614</v>
      </c>
      <c r="D87" s="93">
        <v>160</v>
      </c>
      <c r="E87" s="94">
        <f t="shared" si="1"/>
        <v>26.058631921824105</v>
      </c>
    </row>
    <row r="88" spans="1:5" ht="81" customHeight="1">
      <c r="A88" s="43" t="s">
        <v>147</v>
      </c>
      <c r="B88" s="44" t="s">
        <v>295</v>
      </c>
      <c r="C88" s="93">
        <v>31051.992</v>
      </c>
      <c r="D88" s="93">
        <v>8249.90368</v>
      </c>
      <c r="E88" s="94">
        <f t="shared" si="1"/>
        <v>26.568033638550464</v>
      </c>
    </row>
    <row r="89" spans="1:5" ht="103.5" customHeight="1">
      <c r="A89" s="43" t="s">
        <v>284</v>
      </c>
      <c r="B89" s="44" t="s">
        <v>296</v>
      </c>
      <c r="C89" s="93">
        <v>3377.8</v>
      </c>
      <c r="D89" s="93">
        <v>292.9</v>
      </c>
      <c r="E89" s="94">
        <f t="shared" si="1"/>
        <v>8.671324530759666</v>
      </c>
    </row>
    <row r="90" spans="1:5" ht="51.75" customHeight="1">
      <c r="A90" s="43" t="s">
        <v>323</v>
      </c>
      <c r="B90" s="44" t="s">
        <v>324</v>
      </c>
      <c r="C90" s="93">
        <v>246.2955</v>
      </c>
      <c r="D90" s="93">
        <v>0</v>
      </c>
      <c r="E90" s="94">
        <f>D90/C90*100</f>
        <v>0</v>
      </c>
    </row>
    <row r="91" spans="1:5" ht="100.5" customHeight="1">
      <c r="A91" s="43" t="s">
        <v>284</v>
      </c>
      <c r="B91" s="44" t="s">
        <v>297</v>
      </c>
      <c r="C91" s="93">
        <v>6</v>
      </c>
      <c r="D91" s="93">
        <v>0</v>
      </c>
      <c r="E91" s="94">
        <f>D91/C91*100</f>
        <v>0</v>
      </c>
    </row>
    <row r="92" spans="1:5" ht="82.5" customHeight="1" hidden="1">
      <c r="A92" s="43" t="s">
        <v>138</v>
      </c>
      <c r="B92" s="44" t="s">
        <v>298</v>
      </c>
      <c r="C92" s="93"/>
      <c r="D92" s="93">
        <v>0</v>
      </c>
      <c r="E92" s="94" t="e">
        <f>D92/C92*100</f>
        <v>#DIV/0!</v>
      </c>
    </row>
    <row r="93" spans="1:5" ht="62.25" customHeight="1" hidden="1">
      <c r="A93" s="43" t="s">
        <v>137</v>
      </c>
      <c r="B93" s="44" t="s">
        <v>299</v>
      </c>
      <c r="C93" s="93"/>
      <c r="D93" s="93">
        <v>0</v>
      </c>
      <c r="E93" s="94" t="e">
        <f>D93/C93*100</f>
        <v>#DIV/0!</v>
      </c>
    </row>
    <row r="94" spans="1:5" ht="24" customHeight="1">
      <c r="A94" s="43" t="s">
        <v>148</v>
      </c>
      <c r="B94" s="44" t="s">
        <v>300</v>
      </c>
      <c r="C94" s="93">
        <f>C95</f>
        <v>342561.7</v>
      </c>
      <c r="D94" s="93">
        <f>D95</f>
        <v>202000</v>
      </c>
      <c r="E94" s="94">
        <f t="shared" si="1"/>
        <v>58.96747943509154</v>
      </c>
    </row>
    <row r="95" spans="1:5" ht="38.25" customHeight="1">
      <c r="A95" s="43" t="s">
        <v>149</v>
      </c>
      <c r="B95" s="44" t="s">
        <v>301</v>
      </c>
      <c r="C95" s="93">
        <v>342561.7</v>
      </c>
      <c r="D95" s="93">
        <v>202000</v>
      </c>
      <c r="E95" s="94">
        <f t="shared" si="1"/>
        <v>58.96747943509154</v>
      </c>
    </row>
    <row r="96" spans="1:5" ht="37.5" customHeight="1">
      <c r="A96" s="43" t="s">
        <v>150</v>
      </c>
      <c r="B96" s="44" t="s">
        <v>302</v>
      </c>
      <c r="C96" s="93">
        <f>C97+C101+C98+C100+C99+C102</f>
        <v>3884.04</v>
      </c>
      <c r="D96" s="93">
        <f>D97+D101+D98+D100+D99+D102</f>
        <v>1245.42</v>
      </c>
      <c r="E96" s="94">
        <f t="shared" si="1"/>
        <v>32.065066271202156</v>
      </c>
    </row>
    <row r="97" spans="1:5" ht="135" customHeight="1">
      <c r="A97" s="43" t="s">
        <v>186</v>
      </c>
      <c r="B97" s="44" t="s">
        <v>303</v>
      </c>
      <c r="C97" s="93">
        <v>3884.04</v>
      </c>
      <c r="D97" s="93">
        <v>1245.42</v>
      </c>
      <c r="E97" s="94">
        <f t="shared" si="1"/>
        <v>32.065066271202156</v>
      </c>
    </row>
    <row r="98" spans="1:5" ht="90.75" customHeight="1" hidden="1">
      <c r="A98" s="43" t="s">
        <v>226</v>
      </c>
      <c r="B98" s="44" t="s">
        <v>225</v>
      </c>
      <c r="C98" s="93"/>
      <c r="D98" s="93"/>
      <c r="E98" s="94" t="e">
        <f>D98/C98*100</f>
        <v>#DIV/0!</v>
      </c>
    </row>
    <row r="99" spans="1:5" ht="111.75" customHeight="1" hidden="1">
      <c r="A99" s="43" t="s">
        <v>263</v>
      </c>
      <c r="B99" s="44" t="s">
        <v>262</v>
      </c>
      <c r="C99" s="93"/>
      <c r="D99" s="93"/>
      <c r="E99" s="94" t="e">
        <f>D99/C99*100</f>
        <v>#DIV/0!</v>
      </c>
    </row>
    <row r="100" spans="1:5" ht="118.5" customHeight="1" hidden="1">
      <c r="A100" s="43" t="s">
        <v>269</v>
      </c>
      <c r="B100" s="44" t="s">
        <v>268</v>
      </c>
      <c r="C100" s="93"/>
      <c r="D100" s="93"/>
      <c r="E100" s="94" t="e">
        <f>D100/C100*100</f>
        <v>#DIV/0!</v>
      </c>
    </row>
    <row r="101" spans="1:5" ht="49.5" customHeight="1" hidden="1">
      <c r="A101" s="43" t="s">
        <v>185</v>
      </c>
      <c r="B101" s="44" t="s">
        <v>172</v>
      </c>
      <c r="C101" s="93"/>
      <c r="D101" s="93"/>
      <c r="E101" s="94" t="e">
        <f t="shared" si="1"/>
        <v>#DIV/0!</v>
      </c>
    </row>
    <row r="102" spans="1:5" ht="49.5" customHeight="1" hidden="1">
      <c r="A102" s="43" t="s">
        <v>277</v>
      </c>
      <c r="B102" s="44" t="s">
        <v>278</v>
      </c>
      <c r="C102" s="93"/>
      <c r="D102" s="93"/>
      <c r="E102" s="94" t="e">
        <f>D102/C102*100</f>
        <v>#DIV/0!</v>
      </c>
    </row>
    <row r="103" spans="1:5" ht="39" customHeight="1" hidden="1">
      <c r="A103" s="43" t="s">
        <v>182</v>
      </c>
      <c r="B103" s="44" t="s">
        <v>183</v>
      </c>
      <c r="C103" s="93">
        <f>C104</f>
        <v>0</v>
      </c>
      <c r="D103" s="93">
        <f>D104</f>
        <v>1495.7</v>
      </c>
      <c r="E103" s="94" t="e">
        <f t="shared" si="1"/>
        <v>#DIV/0!</v>
      </c>
    </row>
    <row r="104" spans="1:5" ht="37.5" customHeight="1">
      <c r="A104" s="43" t="s">
        <v>184</v>
      </c>
      <c r="B104" s="44" t="s">
        <v>305</v>
      </c>
      <c r="C104" s="93">
        <v>0</v>
      </c>
      <c r="D104" s="93">
        <v>1495.7</v>
      </c>
      <c r="E104" s="94" t="e">
        <f>D104/C104*100</f>
        <v>#DIV/0!</v>
      </c>
    </row>
    <row r="105" spans="1:5" ht="66" customHeight="1">
      <c r="A105" s="43" t="s">
        <v>285</v>
      </c>
      <c r="B105" s="44" t="s">
        <v>304</v>
      </c>
      <c r="C105" s="93">
        <v>1952.29794</v>
      </c>
      <c r="D105" s="93">
        <v>1952.29794</v>
      </c>
      <c r="E105" s="94">
        <f>D105/C105*100</f>
        <v>100</v>
      </c>
    </row>
    <row r="106" spans="1:5" ht="69" customHeight="1">
      <c r="A106" s="43" t="s">
        <v>175</v>
      </c>
      <c r="B106" s="44" t="s">
        <v>306</v>
      </c>
      <c r="C106" s="93">
        <v>-3.398</v>
      </c>
      <c r="D106" s="93">
        <v>-276.77135</v>
      </c>
      <c r="E106" s="94">
        <f>D106/C106*100</f>
        <v>8145.125073572689</v>
      </c>
    </row>
    <row r="107" spans="1:5" ht="30.75" customHeight="1">
      <c r="A107" s="43" t="s">
        <v>151</v>
      </c>
      <c r="B107" s="44" t="s">
        <v>152</v>
      </c>
      <c r="C107" s="93">
        <f>C16+C68</f>
        <v>1023254.41691</v>
      </c>
      <c r="D107" s="93">
        <f>D16+D68</f>
        <v>508523.79061</v>
      </c>
      <c r="E107" s="94">
        <f t="shared" si="1"/>
        <v>49.69671102379684</v>
      </c>
    </row>
    <row r="108" spans="1:5" ht="18.75" customHeight="1" hidden="1">
      <c r="A108" s="14" t="s">
        <v>153</v>
      </c>
      <c r="B108" s="15" t="s">
        <v>154</v>
      </c>
      <c r="C108" s="16">
        <v>325632</v>
      </c>
      <c r="D108" s="16">
        <v>77371</v>
      </c>
      <c r="E108" s="19"/>
    </row>
    <row r="109" spans="1:5" ht="33" customHeight="1" hidden="1">
      <c r="A109" s="7"/>
      <c r="B109" s="10"/>
      <c r="C109" s="13"/>
      <c r="D109" s="12"/>
      <c r="E109" s="19"/>
    </row>
    <row r="110" ht="15">
      <c r="E110" s="19"/>
    </row>
    <row r="111" spans="3:5" ht="15">
      <c r="C111" s="21"/>
      <c r="D111" s="21"/>
      <c r="E111" s="19"/>
    </row>
    <row r="112" spans="1:5" ht="15.75">
      <c r="A112" s="73"/>
      <c r="E112" s="19"/>
    </row>
    <row r="113" ht="15">
      <c r="E113" s="19"/>
    </row>
    <row r="114" ht="15">
      <c r="E114" s="19"/>
    </row>
    <row r="115" ht="15">
      <c r="E115" s="19"/>
    </row>
    <row r="116" ht="15">
      <c r="E116" s="19"/>
    </row>
    <row r="117" ht="15">
      <c r="E117" s="19"/>
    </row>
    <row r="118" ht="15">
      <c r="E118" s="19"/>
    </row>
  </sheetData>
  <sheetProtection/>
  <mergeCells count="7">
    <mergeCell ref="C2:E2"/>
    <mergeCell ref="A13:A14"/>
    <mergeCell ref="B13:B14"/>
    <mergeCell ref="A6:E6"/>
    <mergeCell ref="A7:E7"/>
    <mergeCell ref="A8:E8"/>
    <mergeCell ref="A10:E10"/>
  </mergeCells>
  <printOptions/>
  <pageMargins left="1.1811023622047245" right="0.6889763779527559" top="0.7874015748031497" bottom="0.7874015748031497" header="0.15748031496062992" footer="0.1968503937007874"/>
  <pageSetup fitToHeight="6" fitToWidth="1" horizontalDpi="600" verticalDpi="600" orientation="portrait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55">
      <selection activeCell="C6" sqref="C6:E55"/>
    </sheetView>
  </sheetViews>
  <sheetFormatPr defaultColWidth="9.00390625" defaultRowHeight="12.75"/>
  <cols>
    <col min="1" max="1" width="45.375" style="0" customWidth="1"/>
    <col min="2" max="2" width="28.875" style="0" customWidth="1"/>
    <col min="3" max="3" width="21.75390625" style="0" customWidth="1"/>
    <col min="4" max="4" width="19.375" style="0" customWidth="1"/>
    <col min="5" max="5" width="17.875" style="0" customWidth="1"/>
    <col min="6" max="6" width="19.375" style="0" customWidth="1"/>
  </cols>
  <sheetData>
    <row r="1" spans="1:4" ht="15">
      <c r="A1" s="18"/>
      <c r="B1" s="19"/>
      <c r="C1" s="19"/>
      <c r="D1" s="19"/>
    </row>
    <row r="2" spans="1:5" ht="24" customHeight="1">
      <c r="A2" s="85" t="s">
        <v>34</v>
      </c>
      <c r="B2" s="85"/>
      <c r="C2" s="85"/>
      <c r="D2" s="85"/>
      <c r="E2" s="85"/>
    </row>
    <row r="3" spans="1:5" ht="16.5" thickBot="1">
      <c r="A3" s="34"/>
      <c r="B3" s="34"/>
      <c r="C3" s="36"/>
      <c r="D3" s="59" t="s">
        <v>146</v>
      </c>
      <c r="E3" s="32"/>
    </row>
    <row r="4" spans="1:5" s="2" customFormat="1" ht="85.5" customHeight="1">
      <c r="A4" s="86" t="s">
        <v>163</v>
      </c>
      <c r="B4" s="87" t="s">
        <v>80</v>
      </c>
      <c r="C4" s="88" t="s">
        <v>33</v>
      </c>
      <c r="D4" s="88" t="s">
        <v>77</v>
      </c>
      <c r="E4" s="89" t="s">
        <v>31</v>
      </c>
    </row>
    <row r="5" spans="1:5" s="2" customFormat="1" ht="16.5" thickBot="1">
      <c r="A5" s="60">
        <v>1</v>
      </c>
      <c r="B5" s="61" t="s">
        <v>79</v>
      </c>
      <c r="C5" s="62">
        <v>3</v>
      </c>
      <c r="D5" s="63">
        <v>4</v>
      </c>
      <c r="E5" s="64">
        <v>5</v>
      </c>
    </row>
    <row r="6" spans="1:6" s="2" customFormat="1" ht="15" customHeight="1">
      <c r="A6" s="90" t="s">
        <v>155</v>
      </c>
      <c r="B6" s="54" t="s">
        <v>156</v>
      </c>
      <c r="C6" s="97">
        <f>SUM(C7:C13)</f>
        <v>89687.27388</v>
      </c>
      <c r="D6" s="97">
        <f>SUM(D7:D13)</f>
        <v>43168.07800000001</v>
      </c>
      <c r="E6" s="94">
        <f aca="true" t="shared" si="0" ref="E6:E13">D6/C6*100</f>
        <v>48.13177626265923</v>
      </c>
      <c r="F6" s="20"/>
    </row>
    <row r="7" spans="1:5" s="2" customFormat="1" ht="45.75" customHeight="1" hidden="1">
      <c r="A7" s="50" t="s">
        <v>157</v>
      </c>
      <c r="B7" s="44" t="s">
        <v>158</v>
      </c>
      <c r="C7" s="93"/>
      <c r="D7" s="93"/>
      <c r="E7" s="94" t="e">
        <f t="shared" si="0"/>
        <v>#DIV/0!</v>
      </c>
    </row>
    <row r="8" spans="1:6" s="2" customFormat="1" ht="65.25" customHeight="1">
      <c r="A8" s="50" t="s">
        <v>159</v>
      </c>
      <c r="B8" s="44" t="s">
        <v>160</v>
      </c>
      <c r="C8" s="93">
        <v>500</v>
      </c>
      <c r="D8" s="93">
        <v>299.68772</v>
      </c>
      <c r="E8" s="94">
        <f t="shared" si="0"/>
        <v>59.937543999999995</v>
      </c>
      <c r="F8" s="9"/>
    </row>
    <row r="9" spans="1:6" s="2" customFormat="1" ht="78.75">
      <c r="A9" s="50" t="s">
        <v>161</v>
      </c>
      <c r="B9" s="44" t="s">
        <v>162</v>
      </c>
      <c r="C9" s="93">
        <v>52345.2839</v>
      </c>
      <c r="D9" s="93">
        <v>28832.07629</v>
      </c>
      <c r="E9" s="94">
        <f t="shared" si="0"/>
        <v>55.08056149830147</v>
      </c>
      <c r="F9" s="27"/>
    </row>
    <row r="10" spans="1:6" s="2" customFormat="1" ht="45.75" customHeight="1">
      <c r="A10" s="50" t="s">
        <v>181</v>
      </c>
      <c r="B10" s="44" t="s">
        <v>180</v>
      </c>
      <c r="C10" s="93">
        <v>17195.338</v>
      </c>
      <c r="D10" s="93">
        <v>7832.64909</v>
      </c>
      <c r="E10" s="94">
        <f t="shared" si="0"/>
        <v>45.55100394071928</v>
      </c>
      <c r="F10" s="9"/>
    </row>
    <row r="11" spans="1:6" s="2" customFormat="1" ht="33" customHeight="1">
      <c r="A11" s="50" t="s">
        <v>251</v>
      </c>
      <c r="B11" s="44" t="s">
        <v>252</v>
      </c>
      <c r="C11" s="93">
        <v>1500</v>
      </c>
      <c r="D11" s="93">
        <v>0</v>
      </c>
      <c r="E11" s="94">
        <f>D11/C11*100</f>
        <v>0</v>
      </c>
      <c r="F11" s="9"/>
    </row>
    <row r="12" spans="1:5" s="2" customFormat="1" ht="22.5" customHeight="1">
      <c r="A12" s="50" t="s">
        <v>166</v>
      </c>
      <c r="B12" s="44" t="s">
        <v>165</v>
      </c>
      <c r="C12" s="93">
        <v>55.65589</v>
      </c>
      <c r="D12" s="93">
        <v>0</v>
      </c>
      <c r="E12" s="94">
        <f t="shared" si="0"/>
        <v>0</v>
      </c>
    </row>
    <row r="13" spans="1:5" s="2" customFormat="1" ht="24" customHeight="1" thickBot="1">
      <c r="A13" s="51" t="s">
        <v>30</v>
      </c>
      <c r="B13" s="52" t="s">
        <v>205</v>
      </c>
      <c r="C13" s="98">
        <v>18090.99609</v>
      </c>
      <c r="D13" s="98">
        <v>6203.6649</v>
      </c>
      <c r="E13" s="94">
        <f t="shared" si="0"/>
        <v>34.29145011771433</v>
      </c>
    </row>
    <row r="14" spans="1:5" s="2" customFormat="1" ht="0.75" customHeight="1" hidden="1" thickBot="1">
      <c r="A14" s="48" t="s">
        <v>207</v>
      </c>
      <c r="B14" s="49" t="s">
        <v>206</v>
      </c>
      <c r="C14" s="97">
        <f>C15</f>
        <v>0</v>
      </c>
      <c r="D14" s="97">
        <f>D15</f>
        <v>0</v>
      </c>
      <c r="E14" s="94" t="e">
        <f aca="true" t="shared" si="1" ref="E14:E19">D14/C14*100</f>
        <v>#DIV/0!</v>
      </c>
    </row>
    <row r="15" spans="1:5" s="2" customFormat="1" ht="32.25" customHeight="1" hidden="1" thickBot="1">
      <c r="A15" s="53" t="s">
        <v>208</v>
      </c>
      <c r="B15" s="54" t="s">
        <v>209</v>
      </c>
      <c r="C15" s="97"/>
      <c r="D15" s="97">
        <v>0</v>
      </c>
      <c r="E15" s="94" t="e">
        <f t="shared" si="1"/>
        <v>#DIV/0!</v>
      </c>
    </row>
    <row r="16" spans="1:5" s="2" customFormat="1" ht="35.25" customHeight="1">
      <c r="A16" s="90" t="s">
        <v>0</v>
      </c>
      <c r="B16" s="54" t="s">
        <v>1</v>
      </c>
      <c r="C16" s="97">
        <f>SUM(C17:C18)</f>
        <v>345.8749</v>
      </c>
      <c r="D16" s="97">
        <f>SUM(D17:D17)</f>
        <v>62.67594</v>
      </c>
      <c r="E16" s="94">
        <f t="shared" si="1"/>
        <v>18.12098536204853</v>
      </c>
    </row>
    <row r="17" spans="1:5" s="2" customFormat="1" ht="48" customHeight="1">
      <c r="A17" s="55" t="s">
        <v>326</v>
      </c>
      <c r="B17" s="44" t="s">
        <v>325</v>
      </c>
      <c r="C17" s="93">
        <v>145.8749</v>
      </c>
      <c r="D17" s="93">
        <v>62.67594</v>
      </c>
      <c r="E17" s="94">
        <f>D17/C17*100</f>
        <v>42.96554102179333</v>
      </c>
    </row>
    <row r="18" spans="1:5" s="2" customFormat="1" ht="22.5" customHeight="1">
      <c r="A18" s="55" t="s">
        <v>337</v>
      </c>
      <c r="B18" s="44" t="s">
        <v>336</v>
      </c>
      <c r="C18" s="93">
        <v>200</v>
      </c>
      <c r="D18" s="93"/>
      <c r="E18" s="94">
        <f>D18/C18*100</f>
        <v>0</v>
      </c>
    </row>
    <row r="19" spans="1:6" s="2" customFormat="1" ht="15.75">
      <c r="A19" s="57" t="s">
        <v>2</v>
      </c>
      <c r="B19" s="58" t="s">
        <v>3</v>
      </c>
      <c r="C19" s="99">
        <f>SUM(C20:C24)</f>
        <v>87498.69344</v>
      </c>
      <c r="D19" s="99">
        <f>SUM(D20:D24)</f>
        <v>39010.45655</v>
      </c>
      <c r="E19" s="94">
        <f t="shared" si="1"/>
        <v>44.58404464833573</v>
      </c>
      <c r="F19" s="20"/>
    </row>
    <row r="20" spans="1:5" s="2" customFormat="1" ht="16.5" customHeight="1">
      <c r="A20" s="50" t="s">
        <v>210</v>
      </c>
      <c r="B20" s="44" t="s">
        <v>4</v>
      </c>
      <c r="C20" s="93">
        <v>1093</v>
      </c>
      <c r="D20" s="93">
        <v>1051</v>
      </c>
      <c r="E20" s="94">
        <f aca="true" t="shared" si="2" ref="E20:E27">D20/C20*100</f>
        <v>96.15736505032022</v>
      </c>
    </row>
    <row r="21" spans="1:5" s="2" customFormat="1" ht="16.5" customHeight="1">
      <c r="A21" s="50" t="s">
        <v>5</v>
      </c>
      <c r="B21" s="44" t="s">
        <v>6</v>
      </c>
      <c r="C21" s="93">
        <v>41366.809</v>
      </c>
      <c r="D21" s="93">
        <v>16662.95743</v>
      </c>
      <c r="E21" s="94">
        <f t="shared" si="2"/>
        <v>40.28098331200746</v>
      </c>
    </row>
    <row r="22" spans="1:5" s="2" customFormat="1" ht="17.25" customHeight="1" thickBot="1">
      <c r="A22" s="51" t="s">
        <v>7</v>
      </c>
      <c r="B22" s="52" t="s">
        <v>8</v>
      </c>
      <c r="C22" s="98">
        <v>40951.89932</v>
      </c>
      <c r="D22" s="98">
        <v>20105.71198</v>
      </c>
      <c r="E22" s="94">
        <f t="shared" si="2"/>
        <v>49.095920613823196</v>
      </c>
    </row>
    <row r="23" spans="1:5" s="2" customFormat="1" ht="17.25" customHeight="1" thickBot="1">
      <c r="A23" s="56" t="s">
        <v>308</v>
      </c>
      <c r="B23" s="52" t="s">
        <v>307</v>
      </c>
      <c r="C23" s="100">
        <v>813.48512</v>
      </c>
      <c r="D23" s="100">
        <v>322.5511</v>
      </c>
      <c r="E23" s="94">
        <f>D23/C23*100</f>
        <v>39.650522433649435</v>
      </c>
    </row>
    <row r="24" spans="1:5" s="2" customFormat="1" ht="30.75" customHeight="1" thickBot="1">
      <c r="A24" s="56" t="s">
        <v>173</v>
      </c>
      <c r="B24" s="52" t="s">
        <v>174</v>
      </c>
      <c r="C24" s="100">
        <v>3273.5</v>
      </c>
      <c r="D24" s="100">
        <v>868.23604</v>
      </c>
      <c r="E24" s="94">
        <f t="shared" si="2"/>
        <v>26.52317213991141</v>
      </c>
    </row>
    <row r="25" spans="1:6" s="2" customFormat="1" ht="18.75" customHeight="1">
      <c r="A25" s="57" t="s">
        <v>9</v>
      </c>
      <c r="B25" s="58" t="s">
        <v>10</v>
      </c>
      <c r="C25" s="99">
        <f>SUM(C26:C29)</f>
        <v>32091.122750000002</v>
      </c>
      <c r="D25" s="99">
        <f>SUM(D26:D29)</f>
        <v>10890.2834</v>
      </c>
      <c r="E25" s="94">
        <f t="shared" si="2"/>
        <v>33.93550136852099</v>
      </c>
      <c r="F25" s="20"/>
    </row>
    <row r="26" spans="1:6" s="2" customFormat="1" ht="18.75" customHeight="1">
      <c r="A26" s="57" t="s">
        <v>250</v>
      </c>
      <c r="B26" s="44" t="s">
        <v>249</v>
      </c>
      <c r="C26" s="99">
        <v>2730</v>
      </c>
      <c r="D26" s="99">
        <v>1803.38249</v>
      </c>
      <c r="E26" s="94">
        <f t="shared" si="2"/>
        <v>66.05796666666667</v>
      </c>
      <c r="F26" s="20"/>
    </row>
    <row r="27" spans="1:5" s="2" customFormat="1" ht="15.75">
      <c r="A27" s="50" t="s">
        <v>11</v>
      </c>
      <c r="B27" s="44" t="s">
        <v>12</v>
      </c>
      <c r="C27" s="93">
        <v>14747.7675</v>
      </c>
      <c r="D27" s="93">
        <v>1741.82032</v>
      </c>
      <c r="E27" s="94">
        <f t="shared" si="2"/>
        <v>11.810738947437299</v>
      </c>
    </row>
    <row r="28" spans="1:5" s="2" customFormat="1" ht="18.75" customHeight="1">
      <c r="A28" s="50" t="s">
        <v>211</v>
      </c>
      <c r="B28" s="44" t="s">
        <v>212</v>
      </c>
      <c r="C28" s="93">
        <v>7856.684</v>
      </c>
      <c r="D28" s="93">
        <v>3706.57384</v>
      </c>
      <c r="E28" s="94">
        <f>D28/C28*100</f>
        <v>47.17733130160256</v>
      </c>
    </row>
    <row r="29" spans="1:5" s="2" customFormat="1" ht="32.25" thickBot="1">
      <c r="A29" s="51" t="s">
        <v>13</v>
      </c>
      <c r="B29" s="52" t="s">
        <v>14</v>
      </c>
      <c r="C29" s="98">
        <v>6756.67125</v>
      </c>
      <c r="D29" s="98">
        <v>3638.50675</v>
      </c>
      <c r="E29" s="94">
        <f aca="true" t="shared" si="3" ref="E29:E55">D29/C29*100</f>
        <v>53.85058137910735</v>
      </c>
    </row>
    <row r="30" spans="1:6" s="2" customFormat="1" ht="15.75">
      <c r="A30" s="57" t="s">
        <v>15</v>
      </c>
      <c r="B30" s="58" t="s">
        <v>16</v>
      </c>
      <c r="C30" s="99">
        <f>SUM(C31:C35)</f>
        <v>553727.21909</v>
      </c>
      <c r="D30" s="99">
        <f>SUM(D31:D35)</f>
        <v>305712.51984</v>
      </c>
      <c r="E30" s="94">
        <f t="shared" si="3"/>
        <v>55.20994982735552</v>
      </c>
      <c r="F30" s="20"/>
    </row>
    <row r="31" spans="1:5" s="2" customFormat="1" ht="17.25" customHeight="1">
      <c r="A31" s="50" t="s">
        <v>17</v>
      </c>
      <c r="B31" s="44" t="s">
        <v>18</v>
      </c>
      <c r="C31" s="93">
        <v>118424.13149</v>
      </c>
      <c r="D31" s="93">
        <v>69246.68191</v>
      </c>
      <c r="E31" s="94">
        <f t="shared" si="3"/>
        <v>58.47345556918637</v>
      </c>
    </row>
    <row r="32" spans="1:5" s="2" customFormat="1" ht="18.75" customHeight="1">
      <c r="A32" s="50" t="s">
        <v>19</v>
      </c>
      <c r="B32" s="44" t="s">
        <v>20</v>
      </c>
      <c r="C32" s="93">
        <v>346583.1832</v>
      </c>
      <c r="D32" s="93">
        <v>196255.34175</v>
      </c>
      <c r="E32" s="94">
        <f t="shared" si="3"/>
        <v>56.62575429597473</v>
      </c>
    </row>
    <row r="33" spans="1:5" s="2" customFormat="1" ht="18.75" customHeight="1">
      <c r="A33" s="50" t="s">
        <v>274</v>
      </c>
      <c r="B33" s="44" t="s">
        <v>275</v>
      </c>
      <c r="C33" s="93">
        <v>52440.705</v>
      </c>
      <c r="D33" s="93">
        <v>27624.04554</v>
      </c>
      <c r="E33" s="94">
        <f>D33/C33*100</f>
        <v>52.67672419735776</v>
      </c>
    </row>
    <row r="34" spans="1:5" s="2" customFormat="1" ht="31.5">
      <c r="A34" s="50" t="s">
        <v>21</v>
      </c>
      <c r="B34" s="44" t="s">
        <v>22</v>
      </c>
      <c r="C34" s="93">
        <v>1944.9</v>
      </c>
      <c r="D34" s="93">
        <v>2.145</v>
      </c>
      <c r="E34" s="94">
        <f t="shared" si="3"/>
        <v>0.11028844670677156</v>
      </c>
    </row>
    <row r="35" spans="1:5" s="2" customFormat="1" ht="16.5" customHeight="1" thickBot="1">
      <c r="A35" s="51" t="s">
        <v>23</v>
      </c>
      <c r="B35" s="52" t="s">
        <v>24</v>
      </c>
      <c r="C35" s="98">
        <v>34334.2994</v>
      </c>
      <c r="D35" s="98">
        <v>12584.30564</v>
      </c>
      <c r="E35" s="94">
        <f t="shared" si="3"/>
        <v>36.65228608101437</v>
      </c>
    </row>
    <row r="36" spans="1:6" s="2" customFormat="1" ht="31.5">
      <c r="A36" s="57" t="s">
        <v>25</v>
      </c>
      <c r="B36" s="58" t="s">
        <v>26</v>
      </c>
      <c r="C36" s="99">
        <f>C37+C38</f>
        <v>141516.64474000002</v>
      </c>
      <c r="D36" s="99">
        <f>SUM(D37:D38)</f>
        <v>75255.16032</v>
      </c>
      <c r="E36" s="94">
        <f t="shared" si="3"/>
        <v>53.177603566182455</v>
      </c>
      <c r="F36" s="20"/>
    </row>
    <row r="37" spans="1:5" s="2" customFormat="1" ht="15.75">
      <c r="A37" s="50" t="s">
        <v>27</v>
      </c>
      <c r="B37" s="44" t="s">
        <v>28</v>
      </c>
      <c r="C37" s="93">
        <v>113917.09974</v>
      </c>
      <c r="D37" s="93">
        <v>59456.62093</v>
      </c>
      <c r="E37" s="94">
        <f t="shared" si="3"/>
        <v>52.192885059136415</v>
      </c>
    </row>
    <row r="38" spans="1:5" s="2" customFormat="1" ht="32.25" thickBot="1">
      <c r="A38" s="50" t="s">
        <v>261</v>
      </c>
      <c r="B38" s="44" t="s">
        <v>260</v>
      </c>
      <c r="C38" s="93">
        <v>27599.545</v>
      </c>
      <c r="D38" s="93">
        <v>15798.53939</v>
      </c>
      <c r="E38" s="94">
        <f>D38/C38*100</f>
        <v>57.24202841025097</v>
      </c>
    </row>
    <row r="39" spans="1:6" s="2" customFormat="1" ht="15.75">
      <c r="A39" s="90" t="s">
        <v>213</v>
      </c>
      <c r="B39" s="54" t="s">
        <v>29</v>
      </c>
      <c r="C39" s="97">
        <f>SUM(C40:C41)</f>
        <v>75</v>
      </c>
      <c r="D39" s="97">
        <f>D40</f>
        <v>0</v>
      </c>
      <c r="E39" s="94">
        <f t="shared" si="3"/>
        <v>0</v>
      </c>
      <c r="F39" s="20"/>
    </row>
    <row r="40" spans="1:6" s="2" customFormat="1" ht="16.5" thickBot="1">
      <c r="A40" s="51" t="s">
        <v>253</v>
      </c>
      <c r="B40" s="52" t="s">
        <v>254</v>
      </c>
      <c r="C40" s="98">
        <v>75</v>
      </c>
      <c r="D40" s="98"/>
      <c r="E40" s="94">
        <f>D40/C40*100</f>
        <v>0</v>
      </c>
      <c r="F40" s="20"/>
    </row>
    <row r="41" spans="1:5" s="2" customFormat="1" ht="16.5" hidden="1" thickBot="1">
      <c r="A41" s="51" t="s">
        <v>214</v>
      </c>
      <c r="B41" s="52" t="s">
        <v>215</v>
      </c>
      <c r="C41" s="98"/>
      <c r="D41" s="98"/>
      <c r="E41" s="94"/>
    </row>
    <row r="42" spans="1:6" s="2" customFormat="1" ht="15.75">
      <c r="A42" s="57" t="s">
        <v>36</v>
      </c>
      <c r="B42" s="58" t="s">
        <v>37</v>
      </c>
      <c r="C42" s="99">
        <f>SUM(C43:C45)</f>
        <v>38227.137610000005</v>
      </c>
      <c r="D42" s="99">
        <f>SUM(D43:D45)</f>
        <v>12157.15921</v>
      </c>
      <c r="E42" s="94">
        <f t="shared" si="3"/>
        <v>31.802431387956588</v>
      </c>
      <c r="F42" s="20"/>
    </row>
    <row r="43" spans="1:5" s="2" customFormat="1" ht="15.75" customHeight="1">
      <c r="A43" s="50" t="s">
        <v>38</v>
      </c>
      <c r="B43" s="44" t="s">
        <v>39</v>
      </c>
      <c r="C43" s="93">
        <v>5708.27772</v>
      </c>
      <c r="D43" s="93">
        <v>2425.22959</v>
      </c>
      <c r="E43" s="94">
        <f t="shared" si="3"/>
        <v>42.486187760325016</v>
      </c>
    </row>
    <row r="44" spans="1:5" s="2" customFormat="1" ht="15.75" customHeight="1">
      <c r="A44" s="50" t="s">
        <v>40</v>
      </c>
      <c r="B44" s="44" t="s">
        <v>41</v>
      </c>
      <c r="C44" s="93">
        <v>14539.601</v>
      </c>
      <c r="D44" s="93">
        <v>7145.82962</v>
      </c>
      <c r="E44" s="94">
        <f t="shared" si="3"/>
        <v>49.14735706983981</v>
      </c>
    </row>
    <row r="45" spans="1:5" s="2" customFormat="1" ht="18" customHeight="1">
      <c r="A45" s="50" t="s">
        <v>42</v>
      </c>
      <c r="B45" s="44" t="s">
        <v>43</v>
      </c>
      <c r="C45" s="93">
        <v>17979.25889</v>
      </c>
      <c r="D45" s="93">
        <v>2586.1</v>
      </c>
      <c r="E45" s="94">
        <f t="shared" si="3"/>
        <v>14.383796439120076</v>
      </c>
    </row>
    <row r="46" spans="1:5" s="2" customFormat="1" ht="25.5" customHeight="1">
      <c r="A46" s="57" t="s">
        <v>259</v>
      </c>
      <c r="B46" s="58" t="s">
        <v>258</v>
      </c>
      <c r="C46" s="99">
        <f>C47</f>
        <v>100</v>
      </c>
      <c r="D46" s="99">
        <f>D47</f>
        <v>40.512</v>
      </c>
      <c r="E46" s="94">
        <f t="shared" si="3"/>
        <v>40.512</v>
      </c>
    </row>
    <row r="47" spans="1:5" s="2" customFormat="1" ht="23.25" customHeight="1">
      <c r="A47" s="57" t="s">
        <v>287</v>
      </c>
      <c r="B47" s="58" t="s">
        <v>286</v>
      </c>
      <c r="C47" s="99">
        <v>100</v>
      </c>
      <c r="D47" s="99">
        <v>40.512</v>
      </c>
      <c r="E47" s="94">
        <f t="shared" si="3"/>
        <v>40.512</v>
      </c>
    </row>
    <row r="48" spans="1:5" s="2" customFormat="1" ht="33.75" customHeight="1">
      <c r="A48" s="57" t="s">
        <v>164</v>
      </c>
      <c r="B48" s="58" t="s">
        <v>216</v>
      </c>
      <c r="C48" s="99">
        <f>C49</f>
        <v>426.9</v>
      </c>
      <c r="D48" s="99">
        <f>D49</f>
        <v>226.81573</v>
      </c>
      <c r="E48" s="94">
        <f>D48/C48*100</f>
        <v>53.130880768329824</v>
      </c>
    </row>
    <row r="49" spans="1:5" s="2" customFormat="1" ht="38.25" customHeight="1">
      <c r="A49" s="57" t="s">
        <v>218</v>
      </c>
      <c r="B49" s="58" t="s">
        <v>217</v>
      </c>
      <c r="C49" s="99">
        <v>426.9</v>
      </c>
      <c r="D49" s="99">
        <v>226.81573</v>
      </c>
      <c r="E49" s="94">
        <f>D49/C49*100</f>
        <v>53.130880768329824</v>
      </c>
    </row>
    <row r="50" spans="1:5" s="2" customFormat="1" ht="67.5" customHeight="1">
      <c r="A50" s="57" t="s">
        <v>219</v>
      </c>
      <c r="B50" s="58" t="s">
        <v>220</v>
      </c>
      <c r="C50" s="99">
        <f>C51+C52</f>
        <v>46214</v>
      </c>
      <c r="D50" s="99">
        <f>D51+D52</f>
        <v>24436.187</v>
      </c>
      <c r="E50" s="94">
        <f>D50/C50*100</f>
        <v>52.87615657592938</v>
      </c>
    </row>
    <row r="51" spans="1:5" s="2" customFormat="1" ht="53.25" customHeight="1">
      <c r="A51" s="57" t="s">
        <v>222</v>
      </c>
      <c r="B51" s="58" t="s">
        <v>221</v>
      </c>
      <c r="C51" s="99">
        <v>4560.6</v>
      </c>
      <c r="D51" s="99">
        <v>2453.5</v>
      </c>
      <c r="E51" s="94">
        <f>D51/C51*100</f>
        <v>53.79774591062579</v>
      </c>
    </row>
    <row r="52" spans="1:5" s="2" customFormat="1" ht="35.25" customHeight="1">
      <c r="A52" s="57" t="s">
        <v>228</v>
      </c>
      <c r="B52" s="58" t="s">
        <v>227</v>
      </c>
      <c r="C52" s="99">
        <v>41653.4</v>
      </c>
      <c r="D52" s="99">
        <v>21982.687</v>
      </c>
      <c r="E52" s="94">
        <f>D52/C52*100</f>
        <v>52.77525244037702</v>
      </c>
    </row>
    <row r="53" spans="1:6" s="2" customFormat="1" ht="18.75" customHeight="1" thickBot="1">
      <c r="A53" s="57" t="s">
        <v>45</v>
      </c>
      <c r="B53" s="58" t="s">
        <v>46</v>
      </c>
      <c r="C53" s="99">
        <f>C6+C16+C19+C25+C30+C36+C39+C42+C48+C50+C14+C46</f>
        <v>989909.86641</v>
      </c>
      <c r="D53" s="99">
        <f>D6+D16+D19+D25+D30+D36+D39+D42+D48+D50+D14+D46</f>
        <v>510959.84799</v>
      </c>
      <c r="E53" s="94">
        <f t="shared" si="3"/>
        <v>51.61680525955795</v>
      </c>
      <c r="F53" s="20"/>
    </row>
    <row r="54" spans="1:5" s="2" customFormat="1" ht="16.5" hidden="1" thickBot="1">
      <c r="A54" s="65" t="s">
        <v>47</v>
      </c>
      <c r="B54" s="66">
        <v>145268491</v>
      </c>
      <c r="C54" s="101">
        <v>35205693.63</v>
      </c>
      <c r="D54" s="102"/>
      <c r="E54" s="103"/>
    </row>
    <row r="55" spans="1:5" s="2" customFormat="1" ht="32.25" thickBot="1">
      <c r="A55" s="56" t="s">
        <v>32</v>
      </c>
      <c r="B55" s="91" t="s">
        <v>44</v>
      </c>
      <c r="C55" s="100">
        <f>-ИСТОЧНИКИ!C23</f>
        <v>-1421.149289999972</v>
      </c>
      <c r="D55" s="100">
        <f>-ИСТОЧНИКИ!E23</f>
        <v>-2436.057380000013</v>
      </c>
      <c r="E55" s="94">
        <f t="shared" si="3"/>
        <v>171.41460064340325</v>
      </c>
    </row>
  </sheetData>
  <sheetProtection/>
  <mergeCells count="1">
    <mergeCell ref="A2:E2"/>
  </mergeCells>
  <printOptions/>
  <pageMargins left="1.1811023622047245" right="0.6889763779527559" top="0.7874015748031497" bottom="0.7874015748031497" header="0.1968503937007874" footer="0.1968503937007874"/>
  <pageSetup fitToHeight="1" fitToWidth="1" horizontalDpi="600" verticalDpi="600" orientation="portrait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2">
      <selection activeCell="C6" sqref="C6:E23"/>
    </sheetView>
  </sheetViews>
  <sheetFormatPr defaultColWidth="9.125" defaultRowHeight="12.75"/>
  <cols>
    <col min="1" max="1" width="38.125" style="11" customWidth="1"/>
    <col min="2" max="2" width="30.75390625" style="11" customWidth="1"/>
    <col min="3" max="3" width="28.375" style="11" customWidth="1"/>
    <col min="4" max="4" width="4.25390625" style="11" hidden="1" customWidth="1"/>
    <col min="5" max="5" width="26.00390625" style="11" customWidth="1"/>
    <col min="6" max="7" width="9.125" style="11" customWidth="1"/>
    <col min="8" max="8" width="14.125" style="11" customWidth="1"/>
    <col min="9" max="9" width="12.75390625" style="11" customWidth="1"/>
    <col min="10" max="10" width="17.375" style="11" customWidth="1"/>
    <col min="11" max="11" width="17.875" style="11" customWidth="1"/>
    <col min="12" max="16384" width="9.125" style="11" customWidth="1"/>
  </cols>
  <sheetData>
    <row r="1" spans="1:5" ht="15.75">
      <c r="A1" s="85" t="s">
        <v>171</v>
      </c>
      <c r="B1" s="85"/>
      <c r="C1" s="85"/>
      <c r="D1" s="85"/>
      <c r="E1" s="85"/>
    </row>
    <row r="2" spans="1:5" ht="15.75">
      <c r="A2" s="32"/>
      <c r="B2" s="35"/>
      <c r="C2" s="36"/>
      <c r="D2" s="36"/>
      <c r="E2" s="32"/>
    </row>
    <row r="3" spans="1:5" ht="15.75">
      <c r="A3" s="35"/>
      <c r="B3" s="35"/>
      <c r="C3" s="36"/>
      <c r="D3" s="36"/>
      <c r="E3" s="59" t="s">
        <v>146</v>
      </c>
    </row>
    <row r="4" spans="1:5" s="9" customFormat="1" ht="146.25" customHeight="1">
      <c r="A4" s="67" t="s">
        <v>163</v>
      </c>
      <c r="B4" s="68" t="s">
        <v>123</v>
      </c>
      <c r="C4" s="69" t="s">
        <v>124</v>
      </c>
      <c r="D4" s="69" t="s">
        <v>78</v>
      </c>
      <c r="E4" s="69" t="s">
        <v>77</v>
      </c>
    </row>
    <row r="5" spans="1:5" s="9" customFormat="1" ht="15.75">
      <c r="A5" s="70">
        <v>1</v>
      </c>
      <c r="B5" s="44">
        <v>3</v>
      </c>
      <c r="C5" s="71">
        <v>4</v>
      </c>
      <c r="D5" s="71" t="s">
        <v>74</v>
      </c>
      <c r="E5" s="72">
        <v>5</v>
      </c>
    </row>
    <row r="6" spans="1:5" s="9" customFormat="1" ht="46.5" customHeight="1">
      <c r="A6" s="55" t="s">
        <v>48</v>
      </c>
      <c r="B6" s="44" t="s">
        <v>49</v>
      </c>
      <c r="C6" s="93">
        <f>C11+C13+C8</f>
        <v>-4884</v>
      </c>
      <c r="D6" s="93"/>
      <c r="E6" s="93">
        <f>E11+E13</f>
        <v>-2442</v>
      </c>
    </row>
    <row r="7" spans="1:5" s="9" customFormat="1" ht="47.25" hidden="1">
      <c r="A7" s="55" t="s">
        <v>50</v>
      </c>
      <c r="B7" s="44" t="s">
        <v>51</v>
      </c>
      <c r="C7" s="93"/>
      <c r="D7" s="93"/>
      <c r="E7" s="93"/>
    </row>
    <row r="8" spans="1:5" s="9" customFormat="1" ht="31.5" hidden="1">
      <c r="A8" s="55" t="s">
        <v>248</v>
      </c>
      <c r="B8" s="44" t="s">
        <v>247</v>
      </c>
      <c r="C8" s="93">
        <f>C9+C10</f>
        <v>0</v>
      </c>
      <c r="D8" s="93"/>
      <c r="E8" s="93"/>
    </row>
    <row r="9" spans="1:5" s="9" customFormat="1" ht="63" hidden="1">
      <c r="A9" s="55" t="s">
        <v>246</v>
      </c>
      <c r="B9" s="44" t="s">
        <v>245</v>
      </c>
      <c r="C9" s="93"/>
      <c r="D9" s="93"/>
      <c r="E9" s="93"/>
    </row>
    <row r="10" spans="1:5" s="9" customFormat="1" ht="58.5" customHeight="1" hidden="1">
      <c r="A10" s="55" t="s">
        <v>244</v>
      </c>
      <c r="B10" s="44" t="s">
        <v>243</v>
      </c>
      <c r="C10" s="93"/>
      <c r="D10" s="93"/>
      <c r="E10" s="93"/>
    </row>
    <row r="11" spans="1:5" s="9" customFormat="1" ht="75" customHeight="1" hidden="1">
      <c r="A11" s="55" t="s">
        <v>52</v>
      </c>
      <c r="B11" s="44" t="s">
        <v>53</v>
      </c>
      <c r="C11" s="93">
        <f>C12</f>
        <v>0</v>
      </c>
      <c r="D11" s="93"/>
      <c r="E11" s="93">
        <f>E12</f>
        <v>0</v>
      </c>
    </row>
    <row r="12" spans="1:5" s="9" customFormat="1" ht="75" customHeight="1" hidden="1">
      <c r="A12" s="55" t="s">
        <v>52</v>
      </c>
      <c r="B12" s="44" t="s">
        <v>224</v>
      </c>
      <c r="C12" s="93"/>
      <c r="D12" s="93"/>
      <c r="E12" s="93"/>
    </row>
    <row r="13" spans="1:5" s="9" customFormat="1" ht="78" customHeight="1">
      <c r="A13" s="55" t="s">
        <v>54</v>
      </c>
      <c r="B13" s="44" t="s">
        <v>55</v>
      </c>
      <c r="C13" s="93">
        <f>C15</f>
        <v>-4884</v>
      </c>
      <c r="D13" s="93"/>
      <c r="E13" s="93">
        <f>E15</f>
        <v>-2442</v>
      </c>
    </row>
    <row r="14" spans="1:5" s="9" customFormat="1" ht="78.75" hidden="1">
      <c r="A14" s="55" t="s">
        <v>56</v>
      </c>
      <c r="B14" s="44" t="s">
        <v>224</v>
      </c>
      <c r="C14" s="93"/>
      <c r="D14" s="93"/>
      <c r="E14" s="93"/>
    </row>
    <row r="15" spans="1:5" s="9" customFormat="1" ht="78.75">
      <c r="A15" s="55" t="s">
        <v>57</v>
      </c>
      <c r="B15" s="44" t="s">
        <v>223</v>
      </c>
      <c r="C15" s="93">
        <v>-4884</v>
      </c>
      <c r="D15" s="93"/>
      <c r="E15" s="93">
        <v>-2442</v>
      </c>
    </row>
    <row r="16" spans="1:15" s="9" customFormat="1" ht="31.5">
      <c r="A16" s="55" t="s">
        <v>58</v>
      </c>
      <c r="B16" s="44" t="s">
        <v>59</v>
      </c>
      <c r="C16" s="93">
        <f>C17+C18</f>
        <v>6305.149289999972</v>
      </c>
      <c r="D16" s="93">
        <v>256326.05</v>
      </c>
      <c r="E16" s="93">
        <f>E17+E18</f>
        <v>4878.057380000013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9" s="9" customFormat="1" ht="31.5">
      <c r="A17" s="55" t="s">
        <v>60</v>
      </c>
      <c r="B17" s="44" t="s">
        <v>61</v>
      </c>
      <c r="C17" s="93">
        <f>C21</f>
        <v>-1023254.41691</v>
      </c>
      <c r="D17" s="93">
        <v>-152738491</v>
      </c>
      <c r="E17" s="93">
        <f>E21</f>
        <v>-509368.49578</v>
      </c>
      <c r="I17" s="23"/>
    </row>
    <row r="18" spans="1:5" s="9" customFormat="1" ht="31.5">
      <c r="A18" s="55" t="s">
        <v>62</v>
      </c>
      <c r="B18" s="44" t="s">
        <v>63</v>
      </c>
      <c r="C18" s="93">
        <f>C22</f>
        <v>1029559.5662</v>
      </c>
      <c r="D18" s="93">
        <v>152994817.05</v>
      </c>
      <c r="E18" s="93">
        <f>E22</f>
        <v>514246.55316</v>
      </c>
    </row>
    <row r="19" spans="1:5" s="9" customFormat="1" ht="31.5">
      <c r="A19" s="55" t="s">
        <v>64</v>
      </c>
      <c r="B19" s="44" t="s">
        <v>65</v>
      </c>
      <c r="C19" s="93">
        <f>C17</f>
        <v>-1023254.41691</v>
      </c>
      <c r="D19" s="93">
        <v>-152738491</v>
      </c>
      <c r="E19" s="93">
        <f>E21</f>
        <v>-509368.49578</v>
      </c>
    </row>
    <row r="20" spans="1:5" s="9" customFormat="1" ht="31.5">
      <c r="A20" s="55" t="s">
        <v>66</v>
      </c>
      <c r="B20" s="44" t="s">
        <v>67</v>
      </c>
      <c r="C20" s="93">
        <f>C22</f>
        <v>1029559.5662</v>
      </c>
      <c r="D20" s="93">
        <v>152994817.05</v>
      </c>
      <c r="E20" s="93">
        <f>E22</f>
        <v>514246.55316</v>
      </c>
    </row>
    <row r="21" spans="1:5" s="9" customFormat="1" ht="47.25">
      <c r="A21" s="55" t="s">
        <v>68</v>
      </c>
      <c r="B21" s="44" t="s">
        <v>69</v>
      </c>
      <c r="C21" s="93">
        <v>-1023254.41691</v>
      </c>
      <c r="D21" s="93"/>
      <c r="E21" s="93">
        <v>-509368.49578</v>
      </c>
    </row>
    <row r="22" spans="1:5" s="9" customFormat="1" ht="47.25">
      <c r="A22" s="55" t="s">
        <v>70</v>
      </c>
      <c r="B22" s="44" t="s">
        <v>71</v>
      </c>
      <c r="C22" s="93">
        <v>1029559.5662</v>
      </c>
      <c r="D22" s="93"/>
      <c r="E22" s="93">
        <v>514246.55316</v>
      </c>
    </row>
    <row r="23" spans="1:5" s="9" customFormat="1" ht="31.5">
      <c r="A23" s="55" t="s">
        <v>72</v>
      </c>
      <c r="B23" s="44" t="s">
        <v>73</v>
      </c>
      <c r="C23" s="93">
        <f>C6+C16</f>
        <v>1421.149289999972</v>
      </c>
      <c r="D23" s="93">
        <v>256326.05</v>
      </c>
      <c r="E23" s="93">
        <f>E6+E16</f>
        <v>2436.057380000013</v>
      </c>
    </row>
    <row r="24" spans="1:5" s="9" customFormat="1" ht="12.75">
      <c r="A24" s="24"/>
      <c r="B24" s="3"/>
      <c r="C24" s="13"/>
      <c r="D24" s="13"/>
      <c r="E24" s="12"/>
    </row>
    <row r="25" spans="1:5" s="9" customFormat="1" ht="12.75">
      <c r="A25" s="8"/>
      <c r="B25" s="5"/>
      <c r="C25" s="6"/>
      <c r="D25" s="6"/>
      <c r="E25" s="2"/>
    </row>
    <row r="26" spans="1:5" ht="15">
      <c r="A26" s="28"/>
      <c r="B26" s="92" t="s">
        <v>339</v>
      </c>
      <c r="C26" s="92"/>
      <c r="D26" s="4"/>
      <c r="E26"/>
    </row>
    <row r="27" spans="1:5" ht="12.75">
      <c r="A27" s="25"/>
      <c r="B27" s="26"/>
      <c r="C27" s="26"/>
      <c r="D27" s="1"/>
      <c r="E27"/>
    </row>
    <row r="28" spans="1:5" ht="15">
      <c r="A28" s="17"/>
      <c r="B28" s="29"/>
      <c r="C28" s="29"/>
      <c r="D28" s="1"/>
      <c r="E28"/>
    </row>
    <row r="29" spans="1:5" ht="15">
      <c r="A29" s="17"/>
      <c r="B29" s="29"/>
      <c r="C29" s="29"/>
      <c r="D29" s="1"/>
      <c r="E29"/>
    </row>
  </sheetData>
  <sheetProtection/>
  <mergeCells count="2">
    <mergeCell ref="A1:E1"/>
    <mergeCell ref="B26:C26"/>
  </mergeCells>
  <printOptions/>
  <pageMargins left="1.1811023622047245" right="0.6889763779527559" top="0.7874015748031497" bottom="0.7874015748031497" header="0" footer="0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endurkina</cp:lastModifiedBy>
  <cp:lastPrinted>2020-08-04T11:40:22Z</cp:lastPrinted>
  <dcterms:created xsi:type="dcterms:W3CDTF">1999-06-18T11:49:53Z</dcterms:created>
  <dcterms:modified xsi:type="dcterms:W3CDTF">2020-08-04T11:40:58Z</dcterms:modified>
  <cp:category/>
  <cp:version/>
  <cp:contentType/>
  <cp:contentStatus/>
</cp:coreProperties>
</file>